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2021activeit-my.sharepoint.com/personal/murphyw_2021activeit_onmicrosoft_com/Documents/nch/Residents Alliance/Travel Workshop/"/>
    </mc:Choice>
  </mc:AlternateContent>
  <xr:revisionPtr revIDLastSave="386" documentId="8_{D5FEDAE5-DE5A-4B68-B5A3-5889A6665359}" xr6:coauthVersionLast="47" xr6:coauthVersionMax="47" xr10:uidLastSave="{F4D0DA86-1CDE-4B32-B1E3-5F8E6AA41CF4}"/>
  <bookViews>
    <workbookView xWindow="4044" yWindow="24" windowWidth="11316" windowHeight="11496" tabRatio="500" xr2:uid="{00000000-000D-0000-FFFF-FFFF00000000}"/>
  </bookViews>
  <sheets>
    <sheet name="overall " sheetId="6" r:id="rId1"/>
    <sheet name="usher f" sheetId="1" r:id="rId2"/>
    <sheet name="usher e" sheetId="2" r:id="rId3"/>
    <sheet name="ushers d" sheetId="3" r:id="rId4"/>
    <sheet name="ushers c" sheetId="4" r:id="rId5"/>
    <sheet name="ushers a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90" i="6" l="1"/>
  <c r="X89" i="6"/>
  <c r="W90" i="6"/>
  <c r="W89" i="6"/>
  <c r="V90" i="6"/>
  <c r="V89" i="6"/>
  <c r="U90" i="6"/>
  <c r="U89" i="6"/>
  <c r="P74" i="6"/>
  <c r="Q74" i="6"/>
  <c r="R74" i="6"/>
  <c r="S74" i="6"/>
  <c r="T74" i="6"/>
  <c r="O74" i="6"/>
  <c r="O61" i="6"/>
  <c r="T56" i="6"/>
  <c r="S56" i="6"/>
  <c r="R56" i="6"/>
  <c r="Q56" i="6"/>
  <c r="P56" i="6"/>
  <c r="O56" i="6"/>
  <c r="S50" i="6"/>
  <c r="S49" i="6"/>
  <c r="R50" i="6"/>
  <c r="R49" i="6"/>
  <c r="Q50" i="6"/>
  <c r="Q49" i="6"/>
  <c r="Q48" i="6"/>
  <c r="R48" i="6"/>
  <c r="S48" i="6"/>
  <c r="P50" i="6"/>
  <c r="P49" i="6"/>
  <c r="P48" i="6"/>
  <c r="O50" i="6"/>
  <c r="O49" i="6"/>
  <c r="O48" i="6"/>
  <c r="P61" i="6"/>
  <c r="Q61" i="6"/>
  <c r="R61" i="6"/>
  <c r="S61" i="6"/>
  <c r="O62" i="6"/>
  <c r="P62" i="6"/>
  <c r="Q62" i="6"/>
  <c r="R62" i="6"/>
  <c r="S62" i="6"/>
  <c r="O63" i="6"/>
  <c r="P63" i="6"/>
  <c r="Q63" i="6"/>
  <c r="R63" i="6"/>
  <c r="S63" i="6"/>
  <c r="O64" i="6"/>
  <c r="P64" i="6"/>
  <c r="Q64" i="6"/>
  <c r="R64" i="6"/>
  <c r="S64" i="6"/>
  <c r="O65" i="6"/>
  <c r="P65" i="6"/>
  <c r="Q65" i="6"/>
  <c r="R65" i="6"/>
  <c r="S65" i="6"/>
  <c r="O66" i="6"/>
  <c r="P66" i="6"/>
  <c r="Q66" i="6"/>
  <c r="R66" i="6"/>
  <c r="S66" i="6"/>
  <c r="O67" i="6"/>
  <c r="P67" i="6"/>
  <c r="Q67" i="6"/>
  <c r="R67" i="6"/>
  <c r="S67" i="6"/>
  <c r="O68" i="6"/>
  <c r="P68" i="6"/>
  <c r="Q68" i="6"/>
  <c r="R68" i="6"/>
  <c r="S68" i="6"/>
  <c r="O69" i="6"/>
  <c r="P69" i="6"/>
  <c r="Q69" i="6"/>
  <c r="R69" i="6"/>
  <c r="S69" i="6"/>
  <c r="O70" i="6"/>
  <c r="P70" i="6"/>
  <c r="Q70" i="6"/>
  <c r="R70" i="6"/>
  <c r="S70" i="6"/>
  <c r="O71" i="6"/>
  <c r="P71" i="6"/>
  <c r="Q71" i="6"/>
  <c r="R71" i="6"/>
  <c r="S71" i="6"/>
  <c r="S60" i="6"/>
  <c r="R60" i="6"/>
  <c r="Q60" i="6"/>
  <c r="P60" i="6"/>
  <c r="O60" i="6"/>
  <c r="U53" i="6"/>
  <c r="U54" i="6"/>
  <c r="U55" i="6"/>
  <c r="P54" i="6"/>
  <c r="Q54" i="6"/>
  <c r="R54" i="6"/>
  <c r="S54" i="6"/>
  <c r="P55" i="6"/>
  <c r="Q55" i="6"/>
  <c r="R55" i="6"/>
  <c r="S55" i="6"/>
  <c r="S53" i="6"/>
  <c r="R53" i="6"/>
  <c r="Q53" i="6"/>
  <c r="P53" i="6"/>
  <c r="O54" i="6"/>
  <c r="O55" i="6"/>
  <c r="O53" i="6"/>
  <c r="B43" i="5"/>
  <c r="B42" i="5"/>
  <c r="B43" i="4"/>
  <c r="B42" i="4"/>
  <c r="B43" i="3"/>
  <c r="B42" i="3"/>
  <c r="B43" i="2"/>
  <c r="B42" i="2"/>
  <c r="B43" i="1"/>
  <c r="B42" i="1"/>
  <c r="T61" i="6"/>
  <c r="T62" i="6"/>
  <c r="T63" i="6"/>
  <c r="T64" i="6"/>
  <c r="T65" i="6"/>
  <c r="T66" i="6"/>
  <c r="T67" i="6"/>
  <c r="T68" i="6"/>
  <c r="T69" i="6"/>
  <c r="T70" i="6"/>
  <c r="T71" i="6"/>
  <c r="T60" i="6"/>
  <c r="T49" i="6"/>
  <c r="T50" i="6"/>
  <c r="T48" i="6"/>
  <c r="T54" i="6"/>
  <c r="T53" i="6"/>
  <c r="T55" i="6"/>
  <c r="U25" i="6"/>
  <c r="U26" i="6"/>
  <c r="R13" i="6"/>
  <c r="D10" i="6"/>
  <c r="D11" i="6"/>
  <c r="D12" i="6"/>
  <c r="D13" i="6"/>
  <c r="D14" i="6"/>
  <c r="D15" i="6"/>
  <c r="D16" i="6"/>
  <c r="D17" i="6"/>
  <c r="D18" i="6"/>
  <c r="D19" i="6"/>
  <c r="D20" i="6"/>
  <c r="B43" i="6"/>
  <c r="B41" i="5"/>
  <c r="B41" i="4"/>
  <c r="B41" i="3"/>
  <c r="B41" i="2"/>
  <c r="B41" i="1"/>
  <c r="B42" i="6"/>
  <c r="C39" i="5"/>
  <c r="C38" i="5"/>
  <c r="C37" i="5"/>
  <c r="C36" i="5"/>
  <c r="C35" i="5"/>
  <c r="C34" i="5"/>
  <c r="C33" i="5"/>
  <c r="C30" i="5"/>
  <c r="C29" i="5"/>
  <c r="C28" i="5"/>
  <c r="C27" i="5"/>
  <c r="C26" i="5"/>
  <c r="C25" i="5"/>
  <c r="C24" i="5"/>
  <c r="C23" i="5"/>
  <c r="C39" i="4"/>
  <c r="C38" i="4"/>
  <c r="C37" i="4"/>
  <c r="C36" i="4"/>
  <c r="C35" i="4"/>
  <c r="C34" i="4"/>
  <c r="C33" i="4"/>
  <c r="C30" i="4"/>
  <c r="C29" i="4"/>
  <c r="C28" i="4"/>
  <c r="C27" i="4"/>
  <c r="C26" i="4"/>
  <c r="C25" i="4"/>
  <c r="C24" i="4"/>
  <c r="C23" i="4"/>
  <c r="C39" i="3"/>
  <c r="C38" i="3"/>
  <c r="C37" i="3"/>
  <c r="C36" i="3"/>
  <c r="C35" i="3"/>
  <c r="C34" i="3"/>
  <c r="C33" i="3"/>
  <c r="C30" i="3"/>
  <c r="C29" i="3"/>
  <c r="C28" i="3"/>
  <c r="C27" i="3"/>
  <c r="C26" i="3"/>
  <c r="C25" i="3"/>
  <c r="C24" i="3"/>
  <c r="C23" i="3"/>
  <c r="C39" i="2"/>
  <c r="C38" i="2"/>
  <c r="C37" i="2"/>
  <c r="C36" i="2"/>
  <c r="C35" i="2"/>
  <c r="C34" i="2"/>
  <c r="C33" i="2"/>
  <c r="C30" i="2"/>
  <c r="C29" i="2"/>
  <c r="C28" i="2"/>
  <c r="C27" i="2"/>
  <c r="C26" i="2"/>
  <c r="C25" i="2"/>
  <c r="C24" i="2"/>
  <c r="C23" i="2"/>
  <c r="C39" i="1"/>
  <c r="C38" i="1"/>
  <c r="C37" i="1"/>
  <c r="C36" i="1"/>
  <c r="C35" i="1"/>
  <c r="C34" i="1"/>
  <c r="C33" i="1"/>
  <c r="C30" i="1"/>
  <c r="C29" i="1"/>
  <c r="C28" i="1"/>
  <c r="C27" i="1"/>
  <c r="C26" i="1"/>
  <c r="C25" i="1"/>
  <c r="C24" i="1"/>
  <c r="C23" i="1"/>
  <c r="G20" i="5"/>
  <c r="F20" i="5"/>
  <c r="E20" i="5"/>
  <c r="G19" i="5"/>
  <c r="F19" i="5"/>
  <c r="E19" i="5"/>
  <c r="G18" i="5"/>
  <c r="F18" i="5"/>
  <c r="E18" i="5"/>
  <c r="G17" i="5"/>
  <c r="F17" i="5"/>
  <c r="E17" i="5"/>
  <c r="G16" i="5"/>
  <c r="F16" i="5"/>
  <c r="E16" i="5"/>
  <c r="G15" i="5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G10" i="5"/>
  <c r="F10" i="5"/>
  <c r="E10" i="5"/>
  <c r="G9" i="5"/>
  <c r="F9" i="5"/>
  <c r="E9" i="5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11" i="6"/>
  <c r="G12" i="6"/>
  <c r="G19" i="6"/>
  <c r="G20" i="6"/>
  <c r="F15" i="6"/>
  <c r="F16" i="6"/>
  <c r="E20" i="6"/>
  <c r="C30" i="6"/>
  <c r="C40" i="6"/>
  <c r="B35" i="6"/>
  <c r="B36" i="6"/>
  <c r="B37" i="6"/>
  <c r="B38" i="6"/>
  <c r="B39" i="6"/>
  <c r="B40" i="6"/>
  <c r="C38" i="6" s="1"/>
  <c r="B34" i="6"/>
  <c r="B25" i="6"/>
  <c r="B26" i="6"/>
  <c r="B27" i="6"/>
  <c r="B28" i="6"/>
  <c r="B29" i="6"/>
  <c r="B30" i="6"/>
  <c r="B31" i="6"/>
  <c r="C28" i="6" s="1"/>
  <c r="B24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F14" i="6" s="1"/>
  <c r="C21" i="6"/>
  <c r="G18" i="6" s="1"/>
  <c r="D21" i="6"/>
  <c r="E18" i="6" s="1"/>
  <c r="C10" i="6"/>
  <c r="B10" i="6"/>
  <c r="B3" i="6"/>
  <c r="B4" i="6"/>
  <c r="B5" i="6"/>
  <c r="B6" i="6"/>
  <c r="B2" i="6"/>
  <c r="C39" i="6" l="1"/>
  <c r="C37" i="6"/>
  <c r="C27" i="6"/>
  <c r="E17" i="6"/>
  <c r="F21" i="6"/>
  <c r="F13" i="6"/>
  <c r="G17" i="6"/>
  <c r="E16" i="6"/>
  <c r="F20" i="6"/>
  <c r="F12" i="6"/>
  <c r="G16" i="6"/>
  <c r="E19" i="6"/>
  <c r="C36" i="6"/>
  <c r="C26" i="6"/>
  <c r="C35" i="6"/>
  <c r="C25" i="6"/>
  <c r="E15" i="6"/>
  <c r="F19" i="6"/>
  <c r="F11" i="6"/>
  <c r="G15" i="6"/>
  <c r="E11" i="6"/>
  <c r="C24" i="6"/>
  <c r="E10" i="6"/>
  <c r="E14" i="6"/>
  <c r="F18" i="6"/>
  <c r="G10" i="6"/>
  <c r="G14" i="6"/>
  <c r="C29" i="6"/>
  <c r="C34" i="6"/>
  <c r="C31" i="6"/>
  <c r="E21" i="6"/>
  <c r="E13" i="6"/>
  <c r="F17" i="6"/>
  <c r="G21" i="6"/>
  <c r="G13" i="6"/>
  <c r="E12" i="6"/>
  <c r="F10" i="6"/>
</calcChain>
</file>

<file path=xl/sharedStrings.xml><?xml version="1.0" encoding="utf-8"?>
<sst xmlns="http://schemas.openxmlformats.org/spreadsheetml/2006/main" count="403" uniqueCount="78">
  <si>
    <t>Households</t>
  </si>
  <si>
    <t>Not stated</t>
  </si>
  <si>
    <t>Total</t>
  </si>
  <si>
    <t>Means of Travel</t>
  </si>
  <si>
    <t>Work</t>
  </si>
  <si>
    <t>School or College</t>
  </si>
  <si>
    <t>On foot</t>
  </si>
  <si>
    <t>Bicycle</t>
  </si>
  <si>
    <t>Bus, minibus or coach</t>
  </si>
  <si>
    <t>Train, DART or LUAS</t>
  </si>
  <si>
    <t>Motorcycle or scooter</t>
  </si>
  <si>
    <t>Car driver</t>
  </si>
  <si>
    <t>Car passenger</t>
  </si>
  <si>
    <t>Van</t>
  </si>
  <si>
    <t>Other (incl. lorry)</t>
  </si>
  <si>
    <t>Work mainly at or from home</t>
  </si>
  <si>
    <t>Motor cars</t>
  </si>
  <si>
    <t>No motor car</t>
  </si>
  <si>
    <t>One motor car</t>
  </si>
  <si>
    <t>Two motor cars</t>
  </si>
  <si>
    <t>Three motor cars</t>
  </si>
  <si>
    <t>Four or more motor cars</t>
  </si>
  <si>
    <t>Usual residence 1 year ago</t>
  </si>
  <si>
    <t>Persons</t>
  </si>
  <si>
    <t>Same Address</t>
  </si>
  <si>
    <t>Elsewhere in County</t>
  </si>
  <si>
    <t>Elsewhere in Ireland</t>
  </si>
  <si>
    <t>Outside Ireland</t>
  </si>
  <si>
    <t>Journey time</t>
  </si>
  <si>
    <t>Under 15 mins</t>
  </si>
  <si>
    <t>1/4 hour - under 1/2 hour</t>
  </si>
  <si>
    <t>1/2 hour - under 3/4 hour</t>
  </si>
  <si>
    <t>3/4 hour - under 1 hour</t>
  </si>
  <si>
    <t>1 hour - under 1 1/2 hours</t>
  </si>
  <si>
    <t>1 1/2 hours and over</t>
  </si>
  <si>
    <t xml:space="preserve">Persons </t>
  </si>
  <si>
    <t>%</t>
  </si>
  <si>
    <t xml:space="preserve">% Work </t>
  </si>
  <si>
    <t>% School or College</t>
  </si>
  <si>
    <t>Number of cars</t>
  </si>
  <si>
    <t>Under 30 mins</t>
  </si>
  <si>
    <t>under 45mins</t>
  </si>
  <si>
    <t>Total Pop</t>
  </si>
  <si>
    <t xml:space="preserve">Number of Houses </t>
  </si>
  <si>
    <t>Ushers F</t>
  </si>
  <si>
    <t>Ushers E</t>
  </si>
  <si>
    <t>Ushers D</t>
  </si>
  <si>
    <t xml:space="preserve">UshersA </t>
  </si>
  <si>
    <t>Total Area</t>
  </si>
  <si>
    <t>number of houses</t>
  </si>
  <si>
    <t>Population</t>
  </si>
  <si>
    <t xml:space="preserve">Number of houses </t>
  </si>
  <si>
    <t>Total pop</t>
  </si>
  <si>
    <t>Number of houses</t>
  </si>
  <si>
    <t>Under 15mins</t>
  </si>
  <si>
    <t>Under 45 mins</t>
  </si>
  <si>
    <t>Under 30mins</t>
  </si>
  <si>
    <t>houses with no cars</t>
  </si>
  <si>
    <t xml:space="preserve">Sustainable Travel </t>
  </si>
  <si>
    <t>CSO 2016</t>
  </si>
  <si>
    <t>Journey time under 30mins</t>
  </si>
  <si>
    <t>UshersC</t>
  </si>
  <si>
    <t>The existing St James’s Adult Hospital (excluding Trinity College, Irish Blood Transfusion Service, and the Private Clinic) currently employs approximately 4,500 staff with approximately 3,000 staff working core weekday hours.</t>
  </si>
  <si>
    <t xml:space="preserve">The new children’s hospital and its satellite centres will employ approximately 3,200 staff with approximately 3,000 staff based on the St James’s Hospital campus. </t>
  </si>
  <si>
    <t>NCH</t>
  </si>
  <si>
    <t xml:space="preserve">Staff </t>
  </si>
  <si>
    <t xml:space="preserve">Staff Cars Survey </t>
  </si>
  <si>
    <t xml:space="preserve">Current Baseline </t>
  </si>
  <si>
    <t xml:space="preserve">Target </t>
  </si>
  <si>
    <t xml:space="preserve">St James's Campus car parking capacity </t>
  </si>
  <si>
    <t>St James's (part)</t>
  </si>
  <si>
    <t>?</t>
  </si>
  <si>
    <t>N Maternity H</t>
  </si>
  <si>
    <t>N</t>
  </si>
  <si>
    <t>Journey Time %</t>
  </si>
  <si>
    <t>Means of Travel %</t>
  </si>
  <si>
    <t>Ushers C</t>
  </si>
  <si>
    <t>Trarget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</si>
</sst>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name val="Calibri"/>
    </font>
    <font>
      <b/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1" fillId="0" borderId="0" xfId="0" applyFont="1"/>
    <xf numFmtId="0" fontId="0" fillId="0" borderId="0" xfId="0"/>
    <xf numFmtId="1" fontId="0" fillId="0" borderId="0" xfId="0" applyNumberFormat="1"/>
    <xf numFmtId="3" fontId="0" fillId="0" borderId="0" xfId="0" applyNumberFormat="1"/>
    <xf numFmtId="164" fontId="0" fillId="0" borderId="0" xfId="0" applyNumberFormat="1" applyFont="1" applyFill="1" applyBorder="1"/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1" fontId="0" fillId="2" borderId="0" xfId="0" applyNumberFormat="1" applyFill="1"/>
    <xf numFmtId="164" fontId="0" fillId="2" borderId="0" xfId="0" applyNumberFormat="1" applyFont="1" applyFill="1" applyBorder="1"/>
    <xf numFmtId="0" fontId="4" fillId="0" borderId="0" xfId="0" applyFont="1" applyFill="1" applyBorder="1"/>
    <xf numFmtId="164" fontId="4" fillId="2" borderId="0" xfId="0" applyNumberFormat="1" applyFont="1" applyFill="1" applyBorder="1"/>
    <xf numFmtId="164" fontId="4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3" borderId="0" xfId="0" applyFont="1" applyFill="1" applyBorder="1"/>
    <xf numFmtId="0" fontId="1" fillId="3" borderId="0" xfId="0" applyFont="1" applyFill="1"/>
    <xf numFmtId="0" fontId="3" fillId="3" borderId="0" xfId="0" applyFont="1" applyFill="1"/>
    <xf numFmtId="0" fontId="0" fillId="3" borderId="0" xfId="0" applyFill="1"/>
    <xf numFmtId="1" fontId="0" fillId="3" borderId="0" xfId="0" applyNumberFormat="1" applyFill="1"/>
    <xf numFmtId="0" fontId="4" fillId="2" borderId="0" xfId="0" applyFont="1" applyFill="1"/>
    <xf numFmtId="0" fontId="4" fillId="0" borderId="0" xfId="0" applyFont="1"/>
    <xf numFmtId="0" fontId="3" fillId="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48638</xdr:colOff>
      <xdr:row>46</xdr:row>
      <xdr:rowOff>32426</xdr:rowOff>
    </xdr:from>
    <xdr:to>
      <xdr:col>12</xdr:col>
      <xdr:colOff>332647</xdr:colOff>
      <xdr:row>73</xdr:row>
      <xdr:rowOff>66569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B2A3844-4A80-4A40-BDD1-42F9EBFEE0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157" t="16209" r="9412" b="11895"/>
        <a:stretch/>
      </xdr:blipFill>
      <xdr:spPr>
        <a:xfrm>
          <a:off x="48638" y="8236086"/>
          <a:ext cx="8892988" cy="6113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B550E-3D93-4745-9C3F-02BBD9C0655A}">
  <dimension ref="A1:X126"/>
  <sheetViews>
    <sheetView showGridLines="0" tabSelected="1" topLeftCell="L43" zoomScale="47" zoomScaleNormal="47" workbookViewId="0">
      <selection activeCell="S88" sqref="S88:X91"/>
    </sheetView>
  </sheetViews>
  <sheetFormatPr defaultRowHeight="14.4" x14ac:dyDescent="0.3"/>
  <cols>
    <col min="1" max="1" width="26.77734375" customWidth="1"/>
    <col min="14" max="14" width="29.88671875" customWidth="1"/>
    <col min="15" max="19" width="13.88671875" customWidth="1"/>
    <col min="20" max="20" width="19.109375" customWidth="1"/>
    <col min="21" max="21" width="11.21875" customWidth="1"/>
    <col min="22" max="22" width="12.21875" customWidth="1"/>
    <col min="23" max="23" width="9.44140625" customWidth="1"/>
    <col min="24" max="24" width="10.33203125" customWidth="1"/>
  </cols>
  <sheetData>
    <row r="1" spans="1:18" x14ac:dyDescent="0.3">
      <c r="A1" s="10" t="s">
        <v>22</v>
      </c>
      <c r="B1" s="15" t="s">
        <v>35</v>
      </c>
    </row>
    <row r="2" spans="1:18" x14ac:dyDescent="0.3">
      <c r="A2" s="9" t="s">
        <v>24</v>
      </c>
      <c r="B2" s="12">
        <f>'usher f'!B2+'usher e'!B2+'ushers d'!B2+'ushers c'!B2+'ushers a'!B2</f>
        <v>12645</v>
      </c>
    </row>
    <row r="3" spans="1:18" x14ac:dyDescent="0.3">
      <c r="A3" s="9" t="s">
        <v>25</v>
      </c>
      <c r="B3" s="12">
        <f>'usher f'!B3+'usher e'!B3+'ushers d'!B3+'ushers c'!B3+'ushers a'!B3</f>
        <v>1233</v>
      </c>
    </row>
    <row r="4" spans="1:18" x14ac:dyDescent="0.3">
      <c r="A4" s="9" t="s">
        <v>26</v>
      </c>
      <c r="B4" s="12">
        <f>'usher f'!B4+'usher e'!B4+'ushers d'!B4+'ushers c'!B4+'ushers a'!B4</f>
        <v>313</v>
      </c>
    </row>
    <row r="5" spans="1:18" x14ac:dyDescent="0.3">
      <c r="A5" s="9" t="s">
        <v>27</v>
      </c>
      <c r="B5" s="12">
        <f>'usher f'!B5+'usher e'!B5+'ushers d'!B5+'ushers c'!B5+'ushers a'!B5</f>
        <v>798</v>
      </c>
    </row>
    <row r="6" spans="1:18" x14ac:dyDescent="0.3">
      <c r="A6" s="9" t="s">
        <v>2</v>
      </c>
      <c r="B6" s="20">
        <f>'usher f'!B6+'usher e'!B6+'ushers d'!B6+'ushers c'!B6+'ushers a'!B6</f>
        <v>14989</v>
      </c>
    </row>
    <row r="7" spans="1:18" s="9" customFormat="1" x14ac:dyDescent="0.3">
      <c r="A7" s="9" t="s">
        <v>39</v>
      </c>
      <c r="B7" s="20">
        <v>3877</v>
      </c>
    </row>
    <row r="8" spans="1:18" x14ac:dyDescent="0.3">
      <c r="J8" s="38"/>
      <c r="K8" s="38"/>
      <c r="L8" s="38"/>
      <c r="M8" s="38"/>
    </row>
    <row r="9" spans="1:18" x14ac:dyDescent="0.3">
      <c r="A9" s="4" t="s">
        <v>3</v>
      </c>
      <c r="B9" s="4" t="s">
        <v>4</v>
      </c>
      <c r="C9" s="17" t="s">
        <v>5</v>
      </c>
      <c r="D9" s="4" t="s">
        <v>2</v>
      </c>
      <c r="E9" s="15" t="s">
        <v>36</v>
      </c>
      <c r="F9" s="15" t="s">
        <v>37</v>
      </c>
      <c r="G9" s="15" t="s">
        <v>38</v>
      </c>
      <c r="J9" s="39"/>
      <c r="K9" s="39"/>
      <c r="L9" s="40"/>
      <c r="M9" s="39"/>
      <c r="N9" s="4" t="s">
        <v>3</v>
      </c>
      <c r="O9" s="15" t="s">
        <v>37</v>
      </c>
      <c r="P9" s="15" t="s">
        <v>38</v>
      </c>
      <c r="Q9" s="15" t="s">
        <v>36</v>
      </c>
    </row>
    <row r="10" spans="1:18" x14ac:dyDescent="0.3">
      <c r="A10" s="5" t="s">
        <v>6</v>
      </c>
      <c r="B10" s="21">
        <f>'usher f'!B9+'usher e'!B9+'ushers d'!B9+'ushers c'!B9+'ushers a'!B9</f>
        <v>1775</v>
      </c>
      <c r="C10" s="21">
        <f>'usher f'!C9+'usher e'!C9+'ushers d'!C9+'ushers c'!C9+'ushers a'!C9</f>
        <v>913</v>
      </c>
      <c r="D10" s="21">
        <f>'usher f'!D9+'usher e'!D9+'ushers d'!D9+'ushers c'!D9+'ushers a'!D9</f>
        <v>2688</v>
      </c>
      <c r="E10" s="22">
        <f>100/$D$21*D10</f>
        <v>25.981055480378892</v>
      </c>
      <c r="F10" s="22">
        <f>100/$B$21*B10</f>
        <v>22.298994974874372</v>
      </c>
      <c r="G10" s="22">
        <f>100/$C$21*C10</f>
        <v>38.264878457669745</v>
      </c>
      <c r="J10" s="41"/>
      <c r="K10" s="42"/>
      <c r="L10" s="42"/>
      <c r="M10" s="42"/>
      <c r="N10" s="5" t="s">
        <v>6</v>
      </c>
      <c r="O10" s="22">
        <v>22.298994974874372</v>
      </c>
      <c r="P10" s="22">
        <v>38.264878457669745</v>
      </c>
      <c r="Q10" s="22">
        <v>25.981055480378892</v>
      </c>
    </row>
    <row r="11" spans="1:18" x14ac:dyDescent="0.3">
      <c r="A11" s="5" t="s">
        <v>7</v>
      </c>
      <c r="B11" s="21">
        <f>'usher f'!B10+'usher e'!B10+'ushers d'!B10+'ushers c'!B10+'ushers a'!B10</f>
        <v>1140</v>
      </c>
      <c r="C11" s="21">
        <f>'usher f'!C10+'usher e'!C10+'ushers d'!C10+'ushers c'!C10+'ushers a'!C10</f>
        <v>243</v>
      </c>
      <c r="D11" s="21">
        <f>'usher f'!D10+'usher e'!D10+'ushers d'!D10+'ushers c'!D10+'ushers a'!D10</f>
        <v>1383</v>
      </c>
      <c r="E11" s="22">
        <f t="shared" ref="E11:E21" si="0">100/$D$21*D11</f>
        <v>13.367485018364585</v>
      </c>
      <c r="F11" s="22">
        <f t="shared" ref="F11:F21" si="1">100/$B$21*B11</f>
        <v>14.321608040201006</v>
      </c>
      <c r="G11" s="22">
        <f t="shared" ref="G11:G21" si="2">100/$C$21*C11</f>
        <v>10.184409052808048</v>
      </c>
      <c r="J11" s="41"/>
      <c r="K11" s="42"/>
      <c r="L11" s="42"/>
      <c r="M11" s="42"/>
      <c r="N11" s="5" t="s">
        <v>7</v>
      </c>
      <c r="O11" s="22">
        <v>14.321608040201006</v>
      </c>
      <c r="P11" s="22">
        <v>10.184409052808048</v>
      </c>
      <c r="Q11" s="22">
        <v>13.367485018364585</v>
      </c>
    </row>
    <row r="12" spans="1:18" x14ac:dyDescent="0.3">
      <c r="A12" s="5" t="s">
        <v>8</v>
      </c>
      <c r="B12" s="21">
        <f>'usher f'!B11+'usher e'!B11+'ushers d'!B11+'ushers c'!B11+'ushers a'!B11</f>
        <v>1102</v>
      </c>
      <c r="C12" s="21">
        <f>'usher f'!C11+'usher e'!C11+'ushers d'!C11+'ushers c'!C11+'ushers a'!C11</f>
        <v>453</v>
      </c>
      <c r="D12" s="21">
        <f>'usher f'!D11+'usher e'!D11+'ushers d'!D11+'ushers c'!D11+'ushers a'!D11</f>
        <v>1555</v>
      </c>
      <c r="E12" s="22">
        <f t="shared" si="0"/>
        <v>15.029963270829306</v>
      </c>
      <c r="F12" s="22">
        <f t="shared" si="1"/>
        <v>13.844221105527639</v>
      </c>
      <c r="G12" s="22">
        <f t="shared" si="2"/>
        <v>18.985750209555743</v>
      </c>
      <c r="J12" s="41"/>
      <c r="K12" s="42"/>
      <c r="L12" s="42"/>
      <c r="M12" s="42"/>
      <c r="N12" s="5" t="s">
        <v>8</v>
      </c>
      <c r="O12" s="22">
        <v>13.844221105527639</v>
      </c>
      <c r="P12" s="22">
        <v>18.985750209555743</v>
      </c>
      <c r="Q12" s="22">
        <v>15.029963270829306</v>
      </c>
    </row>
    <row r="13" spans="1:18" x14ac:dyDescent="0.3">
      <c r="A13" s="5" t="s">
        <v>9</v>
      </c>
      <c r="B13" s="21">
        <f>'usher f'!B12+'usher e'!B12+'ushers d'!B12+'ushers c'!B12+'ushers a'!B12</f>
        <v>1042</v>
      </c>
      <c r="C13" s="21">
        <f>'usher f'!C12+'usher e'!C12+'ushers d'!C12+'ushers c'!C12+'ushers a'!C12</f>
        <v>184</v>
      </c>
      <c r="D13" s="21">
        <f>'usher f'!D12+'usher e'!D12+'ushers d'!D12+'ushers c'!D12+'ushers a'!D12</f>
        <v>1226</v>
      </c>
      <c r="E13" s="22">
        <f t="shared" si="0"/>
        <v>11.849990334428764</v>
      </c>
      <c r="F13" s="22">
        <f t="shared" si="1"/>
        <v>13.090452261306533</v>
      </c>
      <c r="G13" s="22">
        <f t="shared" si="2"/>
        <v>7.7116512992455997</v>
      </c>
      <c r="J13" s="41"/>
      <c r="K13" s="42"/>
      <c r="L13" s="42"/>
      <c r="M13" s="42"/>
      <c r="N13" s="5" t="s">
        <v>9</v>
      </c>
      <c r="O13" s="22">
        <v>13.090452261306533</v>
      </c>
      <c r="P13" s="22">
        <v>7.7116512992455997</v>
      </c>
      <c r="Q13" s="22">
        <v>11.849990334428764</v>
      </c>
      <c r="R13" s="8">
        <f>SUM(Q10:Q13)</f>
        <v>66.228494104001541</v>
      </c>
    </row>
    <row r="14" spans="1:18" x14ac:dyDescent="0.3">
      <c r="A14" s="5" t="s">
        <v>10</v>
      </c>
      <c r="B14" s="6">
        <f>'usher f'!B13+'usher e'!B13+'ushers d'!B13+'ushers c'!B13+'ushers a'!B13</f>
        <v>35</v>
      </c>
      <c r="C14" s="6">
        <f>'usher f'!C13+'usher e'!C13+'ushers d'!C13+'ushers c'!C13+'ushers a'!C13</f>
        <v>0</v>
      </c>
      <c r="D14" s="6">
        <f>'usher f'!D13+'usher e'!D13+'ushers d'!D13+'ushers c'!D13+'ushers a'!D13</f>
        <v>35</v>
      </c>
      <c r="E14" s="8">
        <f t="shared" si="0"/>
        <v>0.33829499323410012</v>
      </c>
      <c r="F14" s="8">
        <f t="shared" si="1"/>
        <v>0.43969849246231157</v>
      </c>
      <c r="G14" s="8">
        <f t="shared" si="2"/>
        <v>0</v>
      </c>
      <c r="J14" s="41"/>
      <c r="K14" s="42"/>
      <c r="L14" s="42"/>
      <c r="M14" s="42"/>
      <c r="N14" s="5" t="s">
        <v>10</v>
      </c>
      <c r="O14" s="8">
        <v>0.43969849246231157</v>
      </c>
      <c r="P14" s="8">
        <v>0</v>
      </c>
      <c r="Q14" s="8">
        <v>0.33829499323410012</v>
      </c>
    </row>
    <row r="15" spans="1:18" x14ac:dyDescent="0.3">
      <c r="A15" s="5" t="s">
        <v>11</v>
      </c>
      <c r="B15" s="6">
        <f>'usher f'!B14+'usher e'!B14+'ushers d'!B14+'ushers c'!B14+'ushers a'!B14</f>
        <v>1832</v>
      </c>
      <c r="C15" s="6">
        <f>'usher f'!C14+'usher e'!C14+'ushers d'!C14+'ushers c'!C14+'ushers a'!C14</f>
        <v>56</v>
      </c>
      <c r="D15" s="6">
        <f>'usher f'!D14+'usher e'!D14+'ushers d'!D14+'ushers c'!D14+'ushers a'!D14</f>
        <v>1888</v>
      </c>
      <c r="E15" s="8">
        <f t="shared" si="0"/>
        <v>18.248598492170888</v>
      </c>
      <c r="F15" s="8">
        <f t="shared" si="1"/>
        <v>23.015075376884422</v>
      </c>
      <c r="G15" s="8">
        <f t="shared" si="2"/>
        <v>2.347024308466052</v>
      </c>
      <c r="J15" s="41"/>
      <c r="K15" s="42"/>
      <c r="L15" s="42"/>
      <c r="M15" s="42"/>
      <c r="N15" s="5" t="s">
        <v>11</v>
      </c>
      <c r="O15" s="8">
        <v>23.015075376884422</v>
      </c>
      <c r="P15" s="8">
        <v>2.347024308466052</v>
      </c>
      <c r="Q15" s="8">
        <v>18.248598492170888</v>
      </c>
    </row>
    <row r="16" spans="1:18" x14ac:dyDescent="0.3">
      <c r="A16" s="5" t="s">
        <v>12</v>
      </c>
      <c r="B16" s="6">
        <f>'usher f'!B15+'usher e'!B15+'ushers d'!B15+'ushers c'!B15+'ushers a'!B15</f>
        <v>137</v>
      </c>
      <c r="C16" s="6">
        <f>'usher f'!C15+'usher e'!C15+'ushers d'!C15+'ushers c'!C15+'ushers a'!C15</f>
        <v>384</v>
      </c>
      <c r="D16" s="6">
        <f>'usher f'!D15+'usher e'!D15+'ushers d'!D15+'ushers c'!D15+'ushers a'!D15</f>
        <v>521</v>
      </c>
      <c r="E16" s="8">
        <f t="shared" si="0"/>
        <v>5.0357626135704621</v>
      </c>
      <c r="F16" s="8">
        <f t="shared" si="1"/>
        <v>1.721105527638191</v>
      </c>
      <c r="G16" s="8">
        <f t="shared" si="2"/>
        <v>16.093880972338642</v>
      </c>
      <c r="J16" s="41"/>
      <c r="K16" s="42"/>
      <c r="L16" s="42"/>
      <c r="M16" s="42"/>
      <c r="N16" s="5" t="s">
        <v>12</v>
      </c>
      <c r="O16" s="8">
        <v>1.721105527638191</v>
      </c>
      <c r="P16" s="8">
        <v>16.093880972338642</v>
      </c>
      <c r="Q16" s="8">
        <v>5.0357626135704621</v>
      </c>
    </row>
    <row r="17" spans="1:21" x14ac:dyDescent="0.3">
      <c r="A17" s="5" t="s">
        <v>13</v>
      </c>
      <c r="B17" s="6">
        <f>'usher f'!B16+'usher e'!B16+'ushers d'!B16+'ushers c'!B16+'ushers a'!B16</f>
        <v>75</v>
      </c>
      <c r="C17" s="6">
        <f>'usher f'!C16+'usher e'!C16+'ushers d'!C16+'ushers c'!C16+'ushers a'!C16</f>
        <v>0</v>
      </c>
      <c r="D17" s="6">
        <f>'usher f'!D16+'usher e'!D16+'ushers d'!D16+'ushers c'!D16+'ushers a'!D16</f>
        <v>75</v>
      </c>
      <c r="E17" s="8">
        <f t="shared" si="0"/>
        <v>0.72491784264450032</v>
      </c>
      <c r="F17" s="8">
        <f t="shared" si="1"/>
        <v>0.94221105527638194</v>
      </c>
      <c r="G17" s="8">
        <f t="shared" si="2"/>
        <v>0</v>
      </c>
      <c r="J17" s="5"/>
      <c r="K17" s="6"/>
      <c r="L17" s="6"/>
      <c r="M17" s="6"/>
      <c r="N17" s="5" t="s">
        <v>13</v>
      </c>
      <c r="O17" s="8">
        <v>0.94221105527638194</v>
      </c>
      <c r="P17" s="8">
        <v>0</v>
      </c>
      <c r="Q17" s="8">
        <v>0.72491784264450032</v>
      </c>
    </row>
    <row r="18" spans="1:21" x14ac:dyDescent="0.3">
      <c r="A18" s="5" t="s">
        <v>14</v>
      </c>
      <c r="B18" s="6">
        <f>'usher f'!B17+'usher e'!B17+'ushers d'!B17+'ushers c'!B17+'ushers a'!B17</f>
        <v>6</v>
      </c>
      <c r="C18" s="6">
        <f>'usher f'!C17+'usher e'!C17+'ushers d'!C17+'ushers c'!C17+'ushers a'!C17</f>
        <v>0</v>
      </c>
      <c r="D18" s="6">
        <f>'usher f'!D17+'usher e'!D17+'ushers d'!D17+'ushers c'!D17+'ushers a'!D17</f>
        <v>6</v>
      </c>
      <c r="E18" s="8">
        <f t="shared" si="0"/>
        <v>5.7993427411560022E-2</v>
      </c>
      <c r="F18" s="8">
        <f t="shared" si="1"/>
        <v>7.537688442211056E-2</v>
      </c>
      <c r="G18" s="8">
        <f t="shared" si="2"/>
        <v>0</v>
      </c>
      <c r="J18" s="5"/>
      <c r="K18" s="6"/>
      <c r="L18" s="6"/>
      <c r="M18" s="6"/>
      <c r="N18" s="5" t="s">
        <v>14</v>
      </c>
      <c r="O18" s="8">
        <v>7.537688442211056E-2</v>
      </c>
      <c r="P18" s="8">
        <v>0</v>
      </c>
      <c r="Q18" s="8">
        <v>5.7993427411560022E-2</v>
      </c>
    </row>
    <row r="19" spans="1:21" ht="18" x14ac:dyDescent="0.35">
      <c r="A19" s="5" t="s">
        <v>15</v>
      </c>
      <c r="B19" s="6">
        <f>'usher f'!B18+'usher e'!B18+'ushers d'!B18+'ushers c'!B18+'ushers a'!B18</f>
        <v>135</v>
      </c>
      <c r="C19" s="6">
        <f>'usher f'!C18+'usher e'!C18+'ushers d'!C18+'ushers c'!C18+'ushers a'!C18</f>
        <v>3</v>
      </c>
      <c r="D19" s="6">
        <f>'usher f'!D18+'usher e'!D18+'ushers d'!D18+'ushers c'!D18+'ushers a'!D18</f>
        <v>138</v>
      </c>
      <c r="E19" s="8">
        <f t="shared" si="0"/>
        <v>1.3338488304658804</v>
      </c>
      <c r="F19" s="8">
        <f t="shared" si="1"/>
        <v>1.6959798994974875</v>
      </c>
      <c r="G19" s="8">
        <f t="shared" si="2"/>
        <v>0.12573344509639564</v>
      </c>
      <c r="J19" s="5"/>
      <c r="K19" s="6"/>
      <c r="L19" s="6"/>
      <c r="M19" s="6"/>
      <c r="N19" s="5" t="s">
        <v>15</v>
      </c>
      <c r="O19" s="8">
        <v>1.6959798994974875</v>
      </c>
      <c r="P19" s="8">
        <v>0.12573344509639564</v>
      </c>
      <c r="Q19" s="8">
        <v>1.3338488304658804</v>
      </c>
      <c r="T19" s="23" t="s">
        <v>42</v>
      </c>
      <c r="U19" s="23">
        <v>14989</v>
      </c>
    </row>
    <row r="20" spans="1:21" ht="18" x14ac:dyDescent="0.35">
      <c r="A20" s="5" t="s">
        <v>1</v>
      </c>
      <c r="B20" s="6">
        <f>'usher f'!B19+'usher e'!B19+'ushers d'!B19+'ushers c'!B19+'ushers a'!B19</f>
        <v>681</v>
      </c>
      <c r="C20" s="6">
        <f>'usher f'!C19+'usher e'!C19+'ushers d'!C19+'ushers c'!C19+'ushers a'!C19</f>
        <v>150</v>
      </c>
      <c r="D20" s="6">
        <f>'usher f'!D19+'usher e'!D19+'ushers d'!D19+'ushers c'!D19+'ushers a'!D19</f>
        <v>831</v>
      </c>
      <c r="E20" s="8">
        <f t="shared" si="0"/>
        <v>8.032089696501064</v>
      </c>
      <c r="F20" s="8">
        <f t="shared" si="1"/>
        <v>8.5552763819095485</v>
      </c>
      <c r="G20" s="8">
        <f t="shared" si="2"/>
        <v>6.2866722548197824</v>
      </c>
      <c r="J20" s="5"/>
      <c r="K20" s="6"/>
      <c r="L20" s="6"/>
      <c r="M20" s="6"/>
      <c r="N20" s="5" t="s">
        <v>1</v>
      </c>
      <c r="O20" s="8">
        <v>8.5552763819095485</v>
      </c>
      <c r="P20" s="8">
        <v>6.2866722548197824</v>
      </c>
      <c r="Q20" s="8">
        <v>8.032089696501064</v>
      </c>
      <c r="T20" s="23" t="s">
        <v>43</v>
      </c>
      <c r="U20" s="23">
        <v>6317</v>
      </c>
    </row>
    <row r="21" spans="1:21" ht="18" x14ac:dyDescent="0.35">
      <c r="A21" s="5" t="s">
        <v>2</v>
      </c>
      <c r="B21" s="18">
        <f>'usher f'!B20+'usher e'!B20+'ushers d'!B20+'ushers c'!B20+'ushers a'!B20</f>
        <v>7960</v>
      </c>
      <c r="C21" s="18">
        <f>'usher f'!C20+'usher e'!C20+'ushers d'!C20+'ushers c'!C20+'ushers a'!C20</f>
        <v>2386</v>
      </c>
      <c r="D21" s="18">
        <f>'usher f'!D20+'usher e'!D20+'ushers d'!D20+'ushers c'!D20+'ushers a'!D20</f>
        <v>10346</v>
      </c>
      <c r="E21" s="19">
        <f t="shared" si="0"/>
        <v>100</v>
      </c>
      <c r="F21" s="19">
        <f t="shared" si="1"/>
        <v>100</v>
      </c>
      <c r="G21" s="19">
        <f t="shared" si="2"/>
        <v>100</v>
      </c>
      <c r="J21" s="5"/>
      <c r="K21" s="18"/>
      <c r="L21" s="18"/>
      <c r="M21" s="18"/>
      <c r="N21" s="5" t="s">
        <v>2</v>
      </c>
      <c r="O21" s="19">
        <v>100</v>
      </c>
      <c r="P21" s="19">
        <v>100</v>
      </c>
      <c r="Q21" s="19">
        <v>100</v>
      </c>
      <c r="T21" s="23" t="s">
        <v>39</v>
      </c>
      <c r="U21" s="23">
        <v>3877</v>
      </c>
    </row>
    <row r="22" spans="1:21" ht="18" x14ac:dyDescent="0.35">
      <c r="T22" s="23"/>
      <c r="U22" s="23"/>
    </row>
    <row r="23" spans="1:21" ht="18" x14ac:dyDescent="0.35">
      <c r="A23" s="16" t="s">
        <v>28</v>
      </c>
      <c r="B23" s="16" t="s">
        <v>23</v>
      </c>
      <c r="C23" s="16" t="s">
        <v>36</v>
      </c>
      <c r="N23" s="16" t="s">
        <v>28</v>
      </c>
      <c r="O23" t="s">
        <v>36</v>
      </c>
      <c r="T23" s="23"/>
      <c r="U23" s="23"/>
    </row>
    <row r="24" spans="1:21" ht="18" x14ac:dyDescent="0.35">
      <c r="A24" s="9" t="s">
        <v>29</v>
      </c>
      <c r="B24" s="12">
        <f>'usher f'!B23+'usher e'!B23+'ushers d'!B23+'ushers c'!B23+'ushers a'!B23</f>
        <v>1504</v>
      </c>
      <c r="C24" s="8">
        <f>100/$B$31*B24</f>
        <v>14.733542319749217</v>
      </c>
      <c r="N24" s="9" t="s">
        <v>29</v>
      </c>
      <c r="O24" s="8">
        <v>14.733542319749217</v>
      </c>
      <c r="T24" s="23" t="s">
        <v>29</v>
      </c>
      <c r="U24" s="25">
        <v>14.733542319749217</v>
      </c>
    </row>
    <row r="25" spans="1:21" ht="18" x14ac:dyDescent="0.35">
      <c r="A25" s="9" t="s">
        <v>30</v>
      </c>
      <c r="B25" s="12">
        <f>'usher f'!B24+'usher e'!B24+'ushers d'!B24+'ushers c'!B24+'ushers a'!B24</f>
        <v>3488</v>
      </c>
      <c r="C25" s="8">
        <f t="shared" ref="C25:C31" si="3">100/$B$31*B25</f>
        <v>34.169278996865209</v>
      </c>
      <c r="N25" s="9" t="s">
        <v>30</v>
      </c>
      <c r="O25" s="8">
        <v>34.169278996865209</v>
      </c>
      <c r="T25" s="23" t="s">
        <v>40</v>
      </c>
      <c r="U25" s="25">
        <f>SUM(O24:O25)</f>
        <v>48.902821316614428</v>
      </c>
    </row>
    <row r="26" spans="1:21" ht="18" x14ac:dyDescent="0.35">
      <c r="A26" s="9" t="s">
        <v>31</v>
      </c>
      <c r="B26" s="12">
        <f>'usher f'!B25+'usher e'!B25+'ushers d'!B25+'ushers c'!B25+'ushers a'!B25</f>
        <v>2688</v>
      </c>
      <c r="C26" s="8">
        <f t="shared" si="3"/>
        <v>26.332288401253919</v>
      </c>
      <c r="N26" s="9" t="s">
        <v>31</v>
      </c>
      <c r="O26" s="8">
        <v>26.332288401253919</v>
      </c>
      <c r="T26" s="23" t="s">
        <v>41</v>
      </c>
      <c r="U26" s="25">
        <f>SUM(O24:O26)</f>
        <v>75.23510971786834</v>
      </c>
    </row>
    <row r="27" spans="1:21" ht="18" x14ac:dyDescent="0.35">
      <c r="A27" s="9" t="s">
        <v>32</v>
      </c>
      <c r="B27" s="12">
        <f>'usher f'!B26+'usher e'!B26+'ushers d'!B26+'ushers c'!B26+'ushers a'!B26</f>
        <v>786</v>
      </c>
      <c r="C27" s="8">
        <f t="shared" si="3"/>
        <v>7.6998432601880884</v>
      </c>
      <c r="N27" s="9" t="s">
        <v>32</v>
      </c>
      <c r="O27" s="8">
        <v>7.6998432601880884</v>
      </c>
      <c r="T27" s="23"/>
      <c r="U27" s="23"/>
    </row>
    <row r="28" spans="1:21" x14ac:dyDescent="0.3">
      <c r="A28" s="9" t="s">
        <v>33</v>
      </c>
      <c r="B28" s="12">
        <f>'usher f'!B27+'usher e'!B27+'ushers d'!B27+'ushers c'!B27+'ushers a'!B27</f>
        <v>576</v>
      </c>
      <c r="C28" s="8">
        <f t="shared" si="3"/>
        <v>5.6426332288401255</v>
      </c>
      <c r="N28" s="9" t="s">
        <v>33</v>
      </c>
      <c r="O28" s="8">
        <v>5.6426332288401255</v>
      </c>
    </row>
    <row r="29" spans="1:21" x14ac:dyDescent="0.3">
      <c r="A29" s="9" t="s">
        <v>34</v>
      </c>
      <c r="B29" s="12">
        <f>'usher f'!B28+'usher e'!B28+'ushers d'!B28+'ushers c'!B28+'ushers a'!B28</f>
        <v>115</v>
      </c>
      <c r="C29" s="8">
        <f t="shared" si="3"/>
        <v>1.1265673981191224</v>
      </c>
      <c r="N29" s="9" t="s">
        <v>34</v>
      </c>
      <c r="O29" s="8">
        <v>1.1265673981191224</v>
      </c>
    </row>
    <row r="30" spans="1:21" x14ac:dyDescent="0.3">
      <c r="A30" s="9" t="s">
        <v>1</v>
      </c>
      <c r="B30" s="12">
        <f>'usher f'!B29+'usher e'!B29+'ushers d'!B29+'ushers c'!B29+'ushers a'!B29</f>
        <v>1051</v>
      </c>
      <c r="C30" s="8">
        <f t="shared" si="3"/>
        <v>10.295846394984327</v>
      </c>
      <c r="N30" s="9" t="s">
        <v>1</v>
      </c>
      <c r="O30" s="8">
        <v>10.295846394984327</v>
      </c>
    </row>
    <row r="31" spans="1:21" x14ac:dyDescent="0.3">
      <c r="A31" s="9" t="s">
        <v>2</v>
      </c>
      <c r="B31" s="12">
        <f>'usher f'!B30+'usher e'!B30+'ushers d'!B30+'ushers c'!B30+'ushers a'!B30</f>
        <v>10208</v>
      </c>
      <c r="C31" s="8">
        <f t="shared" si="3"/>
        <v>100.00000000000001</v>
      </c>
      <c r="N31" s="9" t="s">
        <v>2</v>
      </c>
      <c r="O31" s="8">
        <v>100.00000000000001</v>
      </c>
    </row>
    <row r="32" spans="1:21" x14ac:dyDescent="0.3">
      <c r="N32" s="9"/>
      <c r="O32" s="8"/>
    </row>
    <row r="33" spans="1:21" x14ac:dyDescent="0.3">
      <c r="A33" s="4" t="s">
        <v>16</v>
      </c>
      <c r="B33" s="4" t="s">
        <v>0</v>
      </c>
      <c r="C33" s="14" t="s">
        <v>36</v>
      </c>
      <c r="N33" s="4" t="s">
        <v>16</v>
      </c>
      <c r="O33" s="8" t="s">
        <v>36</v>
      </c>
    </row>
    <row r="34" spans="1:21" x14ac:dyDescent="0.3">
      <c r="A34" s="5" t="s">
        <v>17</v>
      </c>
      <c r="B34" s="6">
        <f>'usher f'!B33+'usher e'!B33+'ushers d'!B33+'ushers c'!B33+'ushers a'!B33</f>
        <v>2803</v>
      </c>
      <c r="C34" s="8">
        <f>100/$B$40*B34</f>
        <v>44.372328637011243</v>
      </c>
      <c r="N34" s="5" t="s">
        <v>17</v>
      </c>
      <c r="O34" s="8">
        <v>44.372328637011243</v>
      </c>
    </row>
    <row r="35" spans="1:21" x14ac:dyDescent="0.3">
      <c r="A35" s="5" t="s">
        <v>18</v>
      </c>
      <c r="B35" s="6">
        <f>'usher f'!B34+'usher e'!B34+'ushers d'!B34+'ushers c'!B34+'ushers a'!B34</f>
        <v>2479</v>
      </c>
      <c r="C35" s="8">
        <f t="shared" ref="C35:C40" si="4">100/$B$40*B35</f>
        <v>39.243311698591107</v>
      </c>
      <c r="N35" s="5" t="s">
        <v>18</v>
      </c>
      <c r="O35" s="8">
        <v>39.243311698591107</v>
      </c>
    </row>
    <row r="36" spans="1:21" x14ac:dyDescent="0.3">
      <c r="A36" s="5" t="s">
        <v>19</v>
      </c>
      <c r="B36" s="6">
        <f>'usher f'!B35+'usher e'!B35+'ushers d'!B35+'ushers c'!B35+'ushers a'!B35</f>
        <v>580</v>
      </c>
      <c r="C36" s="8">
        <f t="shared" si="4"/>
        <v>9.1815735317397511</v>
      </c>
      <c r="N36" s="5" t="s">
        <v>19</v>
      </c>
      <c r="O36" s="8">
        <v>9.1815735317397511</v>
      </c>
    </row>
    <row r="37" spans="1:21" x14ac:dyDescent="0.3">
      <c r="A37" s="5" t="s">
        <v>20</v>
      </c>
      <c r="B37" s="6">
        <f>'usher f'!B36+'usher e'!B36+'ushers d'!B36+'ushers c'!B36+'ushers a'!B36</f>
        <v>70</v>
      </c>
      <c r="C37" s="8">
        <f t="shared" si="4"/>
        <v>1.1081209434858319</v>
      </c>
      <c r="N37" s="5" t="s">
        <v>20</v>
      </c>
      <c r="O37" s="8">
        <v>1.1081209434858319</v>
      </c>
    </row>
    <row r="38" spans="1:21" x14ac:dyDescent="0.3">
      <c r="A38" s="5" t="s">
        <v>21</v>
      </c>
      <c r="B38" s="6">
        <f>'usher f'!B37+'usher e'!B37+'ushers d'!B37+'ushers c'!B37+'ushers a'!B37</f>
        <v>7</v>
      </c>
      <c r="C38" s="8">
        <f t="shared" si="4"/>
        <v>0.11081209434858319</v>
      </c>
      <c r="N38" s="5" t="s">
        <v>21</v>
      </c>
      <c r="O38" s="8">
        <v>0.11081209434858319</v>
      </c>
    </row>
    <row r="39" spans="1:21" x14ac:dyDescent="0.3">
      <c r="A39" s="5" t="s">
        <v>1</v>
      </c>
      <c r="B39" s="6">
        <f>'usher f'!B38+'usher e'!B38+'ushers d'!B38+'ushers c'!B38+'ushers a'!B38</f>
        <v>378</v>
      </c>
      <c r="C39" s="8">
        <f t="shared" si="4"/>
        <v>5.983853094823492</v>
      </c>
      <c r="N39" s="5" t="s">
        <v>1</v>
      </c>
      <c r="O39" s="8">
        <v>5.983853094823492</v>
      </c>
    </row>
    <row r="40" spans="1:21" x14ac:dyDescent="0.3">
      <c r="A40" s="5" t="s">
        <v>2</v>
      </c>
      <c r="B40" s="6">
        <f>'usher f'!B39+'usher e'!B39+'ushers d'!B39+'ushers c'!B39+'ushers a'!B39</f>
        <v>6317</v>
      </c>
      <c r="C40" s="8">
        <f t="shared" si="4"/>
        <v>100</v>
      </c>
      <c r="N40" s="5" t="s">
        <v>2</v>
      </c>
      <c r="O40" s="8">
        <v>100</v>
      </c>
    </row>
    <row r="42" spans="1:21" x14ac:dyDescent="0.3">
      <c r="A42" s="15" t="s">
        <v>39</v>
      </c>
      <c r="B42" s="15">
        <f>B35+(B36*2)+(B37*3)+(B38*4)</f>
        <v>3877</v>
      </c>
    </row>
    <row r="43" spans="1:21" x14ac:dyDescent="0.3">
      <c r="B43">
        <f>'usher f'!B41+'usher e'!B41+'ushers d'!B41+'ushers c'!B41+'ushers a'!B41</f>
        <v>3877</v>
      </c>
    </row>
    <row r="47" spans="1:21" ht="18" x14ac:dyDescent="0.35">
      <c r="N47" s="27" t="s">
        <v>74</v>
      </c>
      <c r="O47" s="27" t="s">
        <v>44</v>
      </c>
      <c r="P47" s="27" t="s">
        <v>45</v>
      </c>
      <c r="Q47" s="27" t="s">
        <v>46</v>
      </c>
      <c r="R47" s="27" t="s">
        <v>76</v>
      </c>
      <c r="S47" s="27" t="s">
        <v>47</v>
      </c>
      <c r="T47" s="27" t="s">
        <v>48</v>
      </c>
      <c r="U47" s="23"/>
    </row>
    <row r="48" spans="1:21" ht="18" x14ac:dyDescent="0.35">
      <c r="N48" s="23" t="s">
        <v>54</v>
      </c>
      <c r="O48" s="25">
        <f>'usher f'!C23</f>
        <v>13.618485742379548</v>
      </c>
      <c r="P48" s="25">
        <f>'usher e'!C23</f>
        <v>20.686540198735322</v>
      </c>
      <c r="Q48" s="25">
        <f>'ushers d'!C23</f>
        <v>16.461748633879782</v>
      </c>
      <c r="R48" s="25">
        <f>'ushers c'!C23</f>
        <v>16.647531572904704</v>
      </c>
      <c r="S48" s="25">
        <f>'ushers a'!C23</f>
        <v>10.769230769230768</v>
      </c>
      <c r="T48" s="25">
        <f>U24</f>
        <v>14.733542319749217</v>
      </c>
      <c r="U48" s="23"/>
    </row>
    <row r="49" spans="14:21" ht="18" x14ac:dyDescent="0.35">
      <c r="N49" s="23" t="s">
        <v>56</v>
      </c>
      <c r="O49" s="25">
        <f>'usher f'!C23+'usher f'!C24</f>
        <v>47.935103244837762</v>
      </c>
      <c r="P49" s="25">
        <f>'usher e'!C23+'usher e'!C24</f>
        <v>56.187895212285461</v>
      </c>
      <c r="Q49" s="25">
        <f>'ushers d'!C23+'ushers d'!C24</f>
        <v>50.751366120218577</v>
      </c>
      <c r="R49" s="25">
        <f>'ushers c'!C23+'ushers c'!C24</f>
        <v>51.817833907386138</v>
      </c>
      <c r="S49" s="25">
        <f>'ushers a'!C23+'ushers a'!C24</f>
        <v>43.411371237458191</v>
      </c>
      <c r="T49" s="25">
        <f>U25</f>
        <v>48.902821316614428</v>
      </c>
      <c r="U49" s="23"/>
    </row>
    <row r="50" spans="14:21" ht="18" x14ac:dyDescent="0.35">
      <c r="N50" s="23" t="s">
        <v>55</v>
      </c>
      <c r="O50" s="25">
        <f>'usher f'!C23+'usher f'!C24+'usher f'!C25</f>
        <v>73.942969518190765</v>
      </c>
      <c r="P50" s="25">
        <f>'usher e'!C23+'usher e'!C24+'usher e'!C25</f>
        <v>81.029810298102987</v>
      </c>
      <c r="Q50" s="25">
        <f>'ushers d'!C23+'ushers d'!C24+'ushers d'!C25</f>
        <v>76.502732240437155</v>
      </c>
      <c r="R50" s="25">
        <f>'ushers c'!C23+'ushers c'!C24+'ushers c'!C25</f>
        <v>73.784921546115569</v>
      </c>
      <c r="S50" s="25">
        <f>'ushers a'!C23+'ushers a'!C24+'ushers a'!C25</f>
        <v>74.615384615384613</v>
      </c>
      <c r="T50" s="25">
        <f>U26</f>
        <v>75.23510971786834</v>
      </c>
      <c r="U50" s="23"/>
    </row>
    <row r="51" spans="14:21" ht="18" x14ac:dyDescent="0.35">
      <c r="N51" s="23"/>
      <c r="O51" s="23"/>
      <c r="P51" s="23"/>
      <c r="Q51" s="23"/>
      <c r="R51" s="23"/>
      <c r="S51" s="23"/>
      <c r="T51" s="23"/>
      <c r="U51" s="23"/>
    </row>
    <row r="52" spans="14:21" ht="18" x14ac:dyDescent="0.35">
      <c r="N52" s="27" t="s">
        <v>73</v>
      </c>
      <c r="O52" s="27" t="s">
        <v>44</v>
      </c>
      <c r="P52" s="27" t="s">
        <v>45</v>
      </c>
      <c r="Q52" s="27" t="s">
        <v>46</v>
      </c>
      <c r="R52" s="27" t="s">
        <v>76</v>
      </c>
      <c r="S52" s="27" t="s">
        <v>47</v>
      </c>
      <c r="T52" s="27" t="s">
        <v>48</v>
      </c>
      <c r="U52" s="23"/>
    </row>
    <row r="53" spans="14:21" ht="18" x14ac:dyDescent="0.35">
      <c r="N53" s="23" t="s">
        <v>39</v>
      </c>
      <c r="O53" s="23">
        <f>'usher f'!B41</f>
        <v>956</v>
      </c>
      <c r="P53" s="23">
        <f>'usher e'!B41</f>
        <v>480</v>
      </c>
      <c r="Q53" s="23">
        <f>'ushers d'!B41</f>
        <v>539</v>
      </c>
      <c r="R53" s="23">
        <f>'ushers c'!B41</f>
        <v>779</v>
      </c>
      <c r="S53" s="23">
        <f>'ushers a'!B41</f>
        <v>1123</v>
      </c>
      <c r="T53" s="23">
        <f>U21</f>
        <v>3877</v>
      </c>
      <c r="U53" s="23">
        <f t="shared" ref="U53:U54" si="5">SUM(O53:S53)</f>
        <v>3877</v>
      </c>
    </row>
    <row r="54" spans="14:21" ht="18" x14ac:dyDescent="0.35">
      <c r="N54" s="23" t="s">
        <v>43</v>
      </c>
      <c r="O54" s="23">
        <f>'usher f'!B42</f>
        <v>1234</v>
      </c>
      <c r="P54" s="23">
        <f>'usher e'!B42</f>
        <v>789</v>
      </c>
      <c r="Q54" s="23">
        <f>'ushers d'!B42</f>
        <v>976</v>
      </c>
      <c r="R54" s="23">
        <f>'ushers c'!B42</f>
        <v>1643</v>
      </c>
      <c r="S54" s="23">
        <f>'ushers a'!B42</f>
        <v>1675</v>
      </c>
      <c r="T54" s="23">
        <f>U20</f>
        <v>6317</v>
      </c>
      <c r="U54" s="23">
        <f t="shared" si="5"/>
        <v>6317</v>
      </c>
    </row>
    <row r="55" spans="14:21" ht="18" x14ac:dyDescent="0.35">
      <c r="N55" s="23" t="s">
        <v>42</v>
      </c>
      <c r="O55" s="23">
        <f>'usher f'!B43</f>
        <v>3404</v>
      </c>
      <c r="P55" s="23">
        <f>'usher e'!B43</f>
        <v>1751</v>
      </c>
      <c r="Q55" s="23">
        <f>'ushers d'!B43</f>
        <v>2131</v>
      </c>
      <c r="R55" s="23">
        <f>'ushers c'!B43</f>
        <v>3889</v>
      </c>
      <c r="S55" s="23">
        <f>'ushers a'!B43</f>
        <v>3814</v>
      </c>
      <c r="T55" s="23">
        <f>U19</f>
        <v>14989</v>
      </c>
      <c r="U55" s="23">
        <f>SUM(O55:S55)</f>
        <v>14989</v>
      </c>
    </row>
    <row r="56" spans="14:21" ht="18" x14ac:dyDescent="0.35">
      <c r="N56" s="23" t="s">
        <v>57</v>
      </c>
      <c r="O56" s="25">
        <f>'usher f'!C33</f>
        <v>32.171799027552673</v>
      </c>
      <c r="P56" s="25">
        <f>'usher e'!C33</f>
        <v>48.922686945500637</v>
      </c>
      <c r="Q56" s="25">
        <f>'ushers d'!C33</f>
        <v>46.311475409836063</v>
      </c>
      <c r="R56" s="25">
        <f>'ushers c'!C33</f>
        <v>53.743152769324404</v>
      </c>
      <c r="S56" s="25">
        <f>'ushers a'!C33</f>
        <v>40.895522388059703</v>
      </c>
      <c r="T56" s="25">
        <f>C34</f>
        <v>44.372328637011243</v>
      </c>
      <c r="U56" s="23"/>
    </row>
    <row r="57" spans="14:21" ht="18" x14ac:dyDescent="0.35">
      <c r="N57" s="23"/>
      <c r="O57" s="23"/>
      <c r="P57" s="23"/>
      <c r="Q57" s="23"/>
      <c r="R57" s="23"/>
      <c r="S57" s="23"/>
      <c r="T57" s="23"/>
      <c r="U57" s="23"/>
    </row>
    <row r="58" spans="14:21" ht="18" x14ac:dyDescent="0.35">
      <c r="N58" s="23"/>
      <c r="O58" s="23"/>
      <c r="P58" s="23"/>
      <c r="Q58" s="23"/>
      <c r="R58" s="23"/>
      <c r="S58" s="23"/>
      <c r="T58" s="23"/>
      <c r="U58" s="23"/>
    </row>
    <row r="59" spans="14:21" ht="18" x14ac:dyDescent="0.35">
      <c r="N59" s="27" t="s">
        <v>75</v>
      </c>
      <c r="O59" s="27" t="s">
        <v>44</v>
      </c>
      <c r="P59" s="27" t="s">
        <v>45</v>
      </c>
      <c r="Q59" s="27" t="s">
        <v>46</v>
      </c>
      <c r="R59" s="27" t="s">
        <v>76</v>
      </c>
      <c r="S59" s="27" t="s">
        <v>47</v>
      </c>
      <c r="T59" s="27" t="s">
        <v>48</v>
      </c>
      <c r="U59" s="23"/>
    </row>
    <row r="60" spans="14:21" ht="18" x14ac:dyDescent="0.35">
      <c r="N60" s="43" t="s">
        <v>6</v>
      </c>
      <c r="O60" s="24">
        <f>'usher f'!E9</f>
        <v>22.361445783132531</v>
      </c>
      <c r="P60" s="24">
        <f>'usher e'!E9</f>
        <v>27.996422182468695</v>
      </c>
      <c r="Q60" s="24">
        <f>'ushers d'!E9</f>
        <v>26.868686868686869</v>
      </c>
      <c r="R60" s="24">
        <f>'ushers c'!E9</f>
        <v>33.383915022761762</v>
      </c>
      <c r="S60" s="24">
        <f>'ushers a'!E9</f>
        <v>20.844327176781004</v>
      </c>
      <c r="T60" s="24">
        <f t="shared" ref="T60:T71" si="6">Q10</f>
        <v>25.981055480378892</v>
      </c>
      <c r="U60" s="23"/>
    </row>
    <row r="61" spans="14:21" ht="18" x14ac:dyDescent="0.35">
      <c r="N61" s="43" t="s">
        <v>7</v>
      </c>
      <c r="O61" s="24">
        <f>'usher f'!E10</f>
        <v>15.66265060240964</v>
      </c>
      <c r="P61" s="24">
        <f>'usher e'!E10</f>
        <v>11.449016100178891</v>
      </c>
      <c r="Q61" s="24">
        <f>'ushers d'!E10</f>
        <v>14.006734006734007</v>
      </c>
      <c r="R61" s="24">
        <f>'ushers c'!E10</f>
        <v>11.380880121396055</v>
      </c>
      <c r="S61" s="24">
        <f>'ushers a'!E10</f>
        <v>13.91820580474934</v>
      </c>
      <c r="T61" s="24">
        <f t="shared" si="6"/>
        <v>13.367485018364585</v>
      </c>
      <c r="U61" s="23"/>
    </row>
    <row r="62" spans="14:21" ht="18" x14ac:dyDescent="0.35">
      <c r="N62" s="43" t="s">
        <v>8</v>
      </c>
      <c r="O62" s="24">
        <f>'usher f'!E11</f>
        <v>13.204819277108435</v>
      </c>
      <c r="P62" s="24">
        <f>'usher e'!E11</f>
        <v>15.742397137745975</v>
      </c>
      <c r="Q62" s="24">
        <f>'ushers d'!E11</f>
        <v>12.727272727272727</v>
      </c>
      <c r="R62" s="24">
        <f>'ushers c'!E11</f>
        <v>12.974203338391503</v>
      </c>
      <c r="S62" s="24">
        <f>'ushers a'!E11</f>
        <v>18.931398416886545</v>
      </c>
      <c r="T62" s="24">
        <f t="shared" si="6"/>
        <v>15.029963270829306</v>
      </c>
      <c r="U62" s="23"/>
    </row>
    <row r="63" spans="14:21" ht="18" x14ac:dyDescent="0.35">
      <c r="N63" s="43" t="s">
        <v>9</v>
      </c>
      <c r="O63" s="24">
        <f>'usher f'!E12</f>
        <v>8.5783132530120483</v>
      </c>
      <c r="P63" s="24">
        <f>'usher e'!E12</f>
        <v>10.644007155635062</v>
      </c>
      <c r="Q63" s="24">
        <f>'ushers d'!E12</f>
        <v>11.919191919191919</v>
      </c>
      <c r="R63" s="24">
        <f>'ushers c'!E12</f>
        <v>9.9013657056145679</v>
      </c>
      <c r="S63" s="24">
        <f>'ushers a'!E12</f>
        <v>16.193931398416886</v>
      </c>
      <c r="T63" s="24">
        <f t="shared" si="6"/>
        <v>11.849990334428764</v>
      </c>
      <c r="U63" s="23"/>
    </row>
    <row r="64" spans="14:21" ht="18" x14ac:dyDescent="0.35">
      <c r="N64" s="44" t="s">
        <v>10</v>
      </c>
      <c r="O64" s="25">
        <f>'usher f'!E13</f>
        <v>0.38554216867469882</v>
      </c>
      <c r="P64" s="25">
        <f>'usher e'!E13</f>
        <v>0.26833631484794274</v>
      </c>
      <c r="Q64" s="25">
        <f>'ushers d'!E13</f>
        <v>6.7340067340067339E-2</v>
      </c>
      <c r="R64" s="25">
        <f>'ushers c'!E13</f>
        <v>0.37936267071320184</v>
      </c>
      <c r="S64" s="25">
        <f>'ushers a'!E13</f>
        <v>0.4287598944591029</v>
      </c>
      <c r="T64" s="25">
        <f t="shared" si="6"/>
        <v>0.33829499323410012</v>
      </c>
      <c r="U64" s="23"/>
    </row>
    <row r="65" spans="14:21" ht="18" x14ac:dyDescent="0.35">
      <c r="N65" s="44" t="s">
        <v>11</v>
      </c>
      <c r="O65" s="25">
        <f>'usher f'!E14</f>
        <v>20.289156626506024</v>
      </c>
      <c r="P65" s="25">
        <f>'usher e'!E14</f>
        <v>20.214669051878356</v>
      </c>
      <c r="Q65" s="25">
        <f>'ushers d'!E14</f>
        <v>17.441077441077439</v>
      </c>
      <c r="R65" s="25">
        <f>'ushers c'!E14</f>
        <v>14.52959028831563</v>
      </c>
      <c r="S65" s="25">
        <f>'ushers a'!E14</f>
        <v>19.75593667546174</v>
      </c>
      <c r="T65" s="25">
        <f t="shared" si="6"/>
        <v>18.248598492170888</v>
      </c>
      <c r="U65" s="23"/>
    </row>
    <row r="66" spans="14:21" ht="18" x14ac:dyDescent="0.35">
      <c r="N66" s="44" t="s">
        <v>12</v>
      </c>
      <c r="O66" s="25">
        <f>'usher f'!E15</f>
        <v>6.168674698795181</v>
      </c>
      <c r="P66" s="25">
        <f>'usher e'!E15</f>
        <v>8.7656529516994635</v>
      </c>
      <c r="Q66" s="25">
        <f>'ushers d'!E15</f>
        <v>5.4545454545454541</v>
      </c>
      <c r="R66" s="25">
        <f>'ushers c'!E15</f>
        <v>4.1350531107738995</v>
      </c>
      <c r="S66" s="25">
        <f>'ushers a'!E15</f>
        <v>3.4630606860158313</v>
      </c>
      <c r="T66" s="25">
        <f t="shared" si="6"/>
        <v>5.0357626135704621</v>
      </c>
      <c r="U66" s="23"/>
    </row>
    <row r="67" spans="14:21" ht="18" x14ac:dyDescent="0.35">
      <c r="N67" s="44" t="s">
        <v>13</v>
      </c>
      <c r="O67" s="25">
        <f>'usher f'!E16</f>
        <v>0.67469879518072295</v>
      </c>
      <c r="P67" s="25">
        <f>'usher e'!E16</f>
        <v>0.89445438282647594</v>
      </c>
      <c r="Q67" s="25">
        <f>'ushers d'!E16</f>
        <v>0.87542087542087543</v>
      </c>
      <c r="R67" s="25">
        <f>'ushers c'!E16</f>
        <v>1.0242792109256449</v>
      </c>
      <c r="S67" s="25">
        <f>'ushers a'!E16</f>
        <v>0.36279683377308708</v>
      </c>
      <c r="T67" s="25">
        <f t="shared" si="6"/>
        <v>0.72491784264450032</v>
      </c>
      <c r="U67" s="23"/>
    </row>
    <row r="68" spans="14:21" ht="18" x14ac:dyDescent="0.35">
      <c r="N68" s="44" t="s">
        <v>14</v>
      </c>
      <c r="O68" s="25">
        <f>'usher f'!E17</f>
        <v>0</v>
      </c>
      <c r="P68" s="25">
        <f>'usher e'!E17</f>
        <v>0</v>
      </c>
      <c r="Q68" s="25">
        <f>'ushers d'!E17</f>
        <v>6.7340067340067339E-2</v>
      </c>
      <c r="R68" s="25">
        <f>'ushers c'!E17</f>
        <v>0.11380880121396054</v>
      </c>
      <c r="S68" s="25">
        <f>'ushers a'!E17</f>
        <v>6.5963060686015831E-2</v>
      </c>
      <c r="T68" s="25">
        <f t="shared" si="6"/>
        <v>5.7993427411560022E-2</v>
      </c>
      <c r="U68" s="23"/>
    </row>
    <row r="69" spans="14:21" ht="18" x14ac:dyDescent="0.35">
      <c r="N69" s="44" t="s">
        <v>15</v>
      </c>
      <c r="O69" s="25">
        <f>'usher f'!E18</f>
        <v>1.9759036144578315</v>
      </c>
      <c r="P69" s="25">
        <f>'usher e'!E18</f>
        <v>0.98389982110912344</v>
      </c>
      <c r="Q69" s="25">
        <f>'ushers d'!E18</f>
        <v>1.4141414141414141</v>
      </c>
      <c r="R69" s="25">
        <f>'ushers c'!E18</f>
        <v>0.87253414264036422</v>
      </c>
      <c r="S69" s="25">
        <f>'ushers a'!E18</f>
        <v>1.3852242744063326</v>
      </c>
      <c r="T69" s="25">
        <f t="shared" si="6"/>
        <v>1.3338488304658804</v>
      </c>
      <c r="U69" s="23"/>
    </row>
    <row r="70" spans="14:21" ht="18" x14ac:dyDescent="0.35">
      <c r="N70" s="44" t="s">
        <v>1</v>
      </c>
      <c r="O70" s="25">
        <f>'usher f'!E19</f>
        <v>10.698795180722891</v>
      </c>
      <c r="P70" s="25">
        <f>'usher e'!E19</f>
        <v>3.0411449016100178</v>
      </c>
      <c r="Q70" s="25">
        <f>'ushers d'!E19</f>
        <v>9.1582491582491574</v>
      </c>
      <c r="R70" s="25">
        <f>'ushers c'!E19</f>
        <v>11.305007587253414</v>
      </c>
      <c r="S70" s="25">
        <f>'ushers a'!E19</f>
        <v>4.6503957783641159</v>
      </c>
      <c r="T70" s="25">
        <f t="shared" si="6"/>
        <v>8.032089696501064</v>
      </c>
      <c r="U70" s="23"/>
    </row>
    <row r="71" spans="14:21" ht="18" x14ac:dyDescent="0.35">
      <c r="N71" s="44" t="s">
        <v>2</v>
      </c>
      <c r="O71" s="25">
        <f>'usher f'!E20</f>
        <v>100</v>
      </c>
      <c r="P71" s="25">
        <f>'usher e'!E20</f>
        <v>100</v>
      </c>
      <c r="Q71" s="25">
        <f>'ushers d'!E20</f>
        <v>100</v>
      </c>
      <c r="R71" s="25">
        <f>'ushers c'!E20</f>
        <v>100</v>
      </c>
      <c r="S71" s="25">
        <f>'ushers a'!E20</f>
        <v>100</v>
      </c>
      <c r="T71" s="25">
        <f t="shared" si="6"/>
        <v>100</v>
      </c>
      <c r="U71" s="23"/>
    </row>
    <row r="73" spans="14:21" ht="18" x14ac:dyDescent="0.35">
      <c r="N73" s="26" t="s">
        <v>36</v>
      </c>
      <c r="O73" s="26" t="s">
        <v>44</v>
      </c>
      <c r="P73" s="26" t="s">
        <v>45</v>
      </c>
      <c r="Q73" s="26" t="s">
        <v>46</v>
      </c>
      <c r="R73" s="26" t="s">
        <v>61</v>
      </c>
      <c r="S73" s="26" t="s">
        <v>47</v>
      </c>
      <c r="T73" s="26" t="s">
        <v>48</v>
      </c>
    </row>
    <row r="74" spans="14:21" ht="18" x14ac:dyDescent="0.35">
      <c r="N74" s="28" t="s">
        <v>58</v>
      </c>
      <c r="O74" s="29">
        <f>SUM(O60:O63)</f>
        <v>59.807228915662655</v>
      </c>
      <c r="P74" s="29">
        <f t="shared" ref="P74:T74" si="7">SUM(P60:P63)</f>
        <v>65.83184257602862</v>
      </c>
      <c r="Q74" s="29">
        <f t="shared" si="7"/>
        <v>65.521885521885523</v>
      </c>
      <c r="R74" s="29">
        <f t="shared" si="7"/>
        <v>67.640364188163886</v>
      </c>
      <c r="S74" s="29">
        <f t="shared" si="7"/>
        <v>69.887862796833772</v>
      </c>
      <c r="T74" s="29">
        <f t="shared" si="7"/>
        <v>66.228494104001541</v>
      </c>
    </row>
    <row r="75" spans="14:21" ht="18" x14ac:dyDescent="0.35">
      <c r="N75" s="27" t="s">
        <v>57</v>
      </c>
      <c r="O75" s="30">
        <v>32.171799027552673</v>
      </c>
      <c r="P75" s="30">
        <v>48.922686945500637</v>
      </c>
      <c r="Q75" s="30">
        <v>46.311475409836063</v>
      </c>
      <c r="R75" s="30">
        <v>53.743152769324404</v>
      </c>
      <c r="S75" s="30">
        <v>40.895522388059703</v>
      </c>
      <c r="T75" s="30">
        <v>44.372328637011243</v>
      </c>
    </row>
    <row r="76" spans="14:21" ht="18" x14ac:dyDescent="0.35">
      <c r="N76" s="27" t="s">
        <v>60</v>
      </c>
      <c r="O76" s="30">
        <v>47.935103244837762</v>
      </c>
      <c r="P76" s="30">
        <v>56.187895212285461</v>
      </c>
      <c r="Q76" s="30">
        <v>50.751366120218577</v>
      </c>
      <c r="R76" s="30">
        <v>51.817833907386138</v>
      </c>
      <c r="S76" s="30">
        <v>43.411371237458191</v>
      </c>
      <c r="T76" s="30">
        <v>48.902821316614428</v>
      </c>
    </row>
    <row r="77" spans="14:21" ht="18" x14ac:dyDescent="0.35">
      <c r="N77" s="27" t="s">
        <v>59</v>
      </c>
      <c r="O77" s="27"/>
      <c r="P77" s="27"/>
      <c r="Q77" s="27"/>
      <c r="R77" s="27"/>
      <c r="S77" s="27"/>
      <c r="T77" s="27"/>
    </row>
    <row r="88" spans="19:24" ht="41.4" customHeight="1" x14ac:dyDescent="0.3">
      <c r="S88" s="35">
        <v>2014</v>
      </c>
      <c r="T88" s="36" t="s">
        <v>65</v>
      </c>
      <c r="U88" s="36" t="s">
        <v>66</v>
      </c>
      <c r="V88" s="36" t="s">
        <v>67</v>
      </c>
      <c r="W88" s="36" t="s">
        <v>68</v>
      </c>
      <c r="X88" s="45" t="s">
        <v>77</v>
      </c>
    </row>
    <row r="89" spans="19:24" x14ac:dyDescent="0.3">
      <c r="S89" s="33" t="s">
        <v>70</v>
      </c>
      <c r="T89" s="34">
        <v>4500</v>
      </c>
      <c r="U89" s="34">
        <f>T89/100*57</f>
        <v>2565</v>
      </c>
      <c r="V89" s="34">
        <f>T89/100*54</f>
        <v>2430</v>
      </c>
      <c r="W89" s="34">
        <f>T89/100*27</f>
        <v>1215</v>
      </c>
      <c r="X89">
        <f>T89/100*17</f>
        <v>765</v>
      </c>
    </row>
    <row r="90" spans="19:24" x14ac:dyDescent="0.3">
      <c r="S90" s="33" t="s">
        <v>64</v>
      </c>
      <c r="T90" s="34">
        <v>3000</v>
      </c>
      <c r="U90" s="34">
        <f>T90/100*57</f>
        <v>1710</v>
      </c>
      <c r="V90" s="34">
        <f>T90/100*54</f>
        <v>1620</v>
      </c>
      <c r="W90" s="34">
        <f>T90/100*27</f>
        <v>810</v>
      </c>
      <c r="X90" s="9">
        <f t="shared" ref="X90:X91" si="8">T90/100*17</f>
        <v>510</v>
      </c>
    </row>
    <row r="91" spans="19:24" x14ac:dyDescent="0.3">
      <c r="S91" s="37" t="s">
        <v>72</v>
      </c>
      <c r="T91" s="33" t="s">
        <v>71</v>
      </c>
      <c r="U91" s="32"/>
      <c r="V91" s="32"/>
      <c r="W91" s="32"/>
      <c r="X91" s="9"/>
    </row>
    <row r="93" spans="19:24" x14ac:dyDescent="0.3">
      <c r="S93" s="13" t="s">
        <v>69</v>
      </c>
    </row>
    <row r="94" spans="19:24" x14ac:dyDescent="0.3">
      <c r="U94">
        <v>2000</v>
      </c>
    </row>
    <row r="125" spans="5:5" x14ac:dyDescent="0.3">
      <c r="E125" s="31" t="s">
        <v>62</v>
      </c>
    </row>
    <row r="126" spans="5:5" x14ac:dyDescent="0.3">
      <c r="E126" s="13" t="s">
        <v>63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opLeftCell="A13" workbookViewId="0">
      <selection activeCell="J33" sqref="J33"/>
    </sheetView>
  </sheetViews>
  <sheetFormatPr defaultRowHeight="14.4" x14ac:dyDescent="0.3"/>
  <cols>
    <col min="1" max="1" width="22.109375" customWidth="1"/>
    <col min="2" max="2" width="13" customWidth="1"/>
  </cols>
  <sheetData>
    <row r="1" spans="1:7" x14ac:dyDescent="0.3">
      <c r="A1" s="1" t="s">
        <v>22</v>
      </c>
      <c r="B1" s="1" t="s">
        <v>23</v>
      </c>
    </row>
    <row r="2" spans="1:7" x14ac:dyDescent="0.3">
      <c r="A2" t="s">
        <v>24</v>
      </c>
      <c r="B2" s="3">
        <v>2969</v>
      </c>
    </row>
    <row r="3" spans="1:7" x14ac:dyDescent="0.3">
      <c r="A3" t="s">
        <v>25</v>
      </c>
      <c r="B3" s="3">
        <v>250</v>
      </c>
    </row>
    <row r="4" spans="1:7" x14ac:dyDescent="0.3">
      <c r="A4" t="s">
        <v>26</v>
      </c>
      <c r="B4" s="3">
        <v>58</v>
      </c>
    </row>
    <row r="5" spans="1:7" x14ac:dyDescent="0.3">
      <c r="A5" t="s">
        <v>27</v>
      </c>
      <c r="B5" s="2">
        <v>127</v>
      </c>
    </row>
    <row r="6" spans="1:7" x14ac:dyDescent="0.3">
      <c r="A6" t="s">
        <v>2</v>
      </c>
      <c r="B6" s="11">
        <v>3404</v>
      </c>
    </row>
    <row r="7" spans="1:7" s="9" customFormat="1" x14ac:dyDescent="0.3">
      <c r="B7" s="11"/>
    </row>
    <row r="8" spans="1:7" x14ac:dyDescent="0.3">
      <c r="A8" s="4" t="s">
        <v>3</v>
      </c>
      <c r="B8" s="4" t="s">
        <v>4</v>
      </c>
      <c r="C8" s="4" t="s">
        <v>5</v>
      </c>
      <c r="D8" s="4" t="s">
        <v>2</v>
      </c>
      <c r="E8" s="15" t="s">
        <v>36</v>
      </c>
      <c r="F8" s="15" t="s">
        <v>37</v>
      </c>
      <c r="G8" s="15" t="s">
        <v>38</v>
      </c>
    </row>
    <row r="9" spans="1:7" x14ac:dyDescent="0.3">
      <c r="A9" s="5" t="s">
        <v>6</v>
      </c>
      <c r="B9" s="6">
        <v>337</v>
      </c>
      <c r="C9" s="6">
        <v>127</v>
      </c>
      <c r="D9" s="6">
        <v>464</v>
      </c>
      <c r="E9" s="22">
        <f>100/$D$20*D9</f>
        <v>22.361445783132531</v>
      </c>
      <c r="F9" s="22">
        <f>100/$B$20*B9</f>
        <v>20.611620795107033</v>
      </c>
      <c r="G9" s="22">
        <f>100/$C$20*C9</f>
        <v>28.863636363636363</v>
      </c>
    </row>
    <row r="10" spans="1:7" x14ac:dyDescent="0.3">
      <c r="A10" s="5" t="s">
        <v>7</v>
      </c>
      <c r="B10" s="6">
        <v>261</v>
      </c>
      <c r="C10" s="6">
        <v>64</v>
      </c>
      <c r="D10" s="6">
        <v>325</v>
      </c>
      <c r="E10" s="22">
        <f t="shared" ref="E10:E20" si="0">100/$D$20*D10</f>
        <v>15.66265060240964</v>
      </c>
      <c r="F10" s="22">
        <f t="shared" ref="F10:F20" si="1">100/$B$20*B10</f>
        <v>15.963302752293577</v>
      </c>
      <c r="G10" s="22">
        <f t="shared" ref="G10:G20" si="2">100/$C$20*C10</f>
        <v>14.545454545454545</v>
      </c>
    </row>
    <row r="11" spans="1:7" x14ac:dyDescent="0.3">
      <c r="A11" s="5" t="s">
        <v>8</v>
      </c>
      <c r="B11" s="6">
        <v>188</v>
      </c>
      <c r="C11" s="6">
        <v>86</v>
      </c>
      <c r="D11" s="6">
        <v>274</v>
      </c>
      <c r="E11" s="22">
        <f t="shared" si="0"/>
        <v>13.204819277108435</v>
      </c>
      <c r="F11" s="22">
        <f t="shared" si="1"/>
        <v>11.498470948012232</v>
      </c>
      <c r="G11" s="22">
        <f t="shared" si="2"/>
        <v>19.545454545454543</v>
      </c>
    </row>
    <row r="12" spans="1:7" x14ac:dyDescent="0.3">
      <c r="A12" s="5" t="s">
        <v>9</v>
      </c>
      <c r="B12" s="6">
        <v>149</v>
      </c>
      <c r="C12" s="6">
        <v>29</v>
      </c>
      <c r="D12" s="6">
        <v>178</v>
      </c>
      <c r="E12" s="22">
        <f t="shared" si="0"/>
        <v>8.5783132530120483</v>
      </c>
      <c r="F12" s="22">
        <f t="shared" si="1"/>
        <v>9.1131498470948014</v>
      </c>
      <c r="G12" s="22">
        <f t="shared" si="2"/>
        <v>6.5909090909090908</v>
      </c>
    </row>
    <row r="13" spans="1:7" x14ac:dyDescent="0.3">
      <c r="A13" s="5" t="s">
        <v>10</v>
      </c>
      <c r="B13" s="6">
        <v>8</v>
      </c>
      <c r="C13" s="6">
        <v>0</v>
      </c>
      <c r="D13" s="6">
        <v>8</v>
      </c>
      <c r="E13" s="8">
        <f t="shared" si="0"/>
        <v>0.38554216867469882</v>
      </c>
      <c r="F13" s="8">
        <f t="shared" si="1"/>
        <v>0.4892966360856269</v>
      </c>
      <c r="G13" s="8">
        <f t="shared" si="2"/>
        <v>0</v>
      </c>
    </row>
    <row r="14" spans="1:7" x14ac:dyDescent="0.3">
      <c r="A14" s="5" t="s">
        <v>11</v>
      </c>
      <c r="B14" s="6">
        <v>414</v>
      </c>
      <c r="C14" s="6">
        <v>7</v>
      </c>
      <c r="D14" s="6">
        <v>421</v>
      </c>
      <c r="E14" s="8">
        <f t="shared" si="0"/>
        <v>20.289156626506024</v>
      </c>
      <c r="F14" s="8">
        <f t="shared" si="1"/>
        <v>25.321100917431192</v>
      </c>
      <c r="G14" s="8">
        <f t="shared" si="2"/>
        <v>1.5909090909090908</v>
      </c>
    </row>
    <row r="15" spans="1:7" x14ac:dyDescent="0.3">
      <c r="A15" s="5" t="s">
        <v>12</v>
      </c>
      <c r="B15" s="6">
        <v>26</v>
      </c>
      <c r="C15" s="6">
        <v>102</v>
      </c>
      <c r="D15" s="6">
        <v>128</v>
      </c>
      <c r="E15" s="8">
        <f t="shared" si="0"/>
        <v>6.168674698795181</v>
      </c>
      <c r="F15" s="8">
        <f t="shared" si="1"/>
        <v>1.5902140672782874</v>
      </c>
      <c r="G15" s="8">
        <f t="shared" si="2"/>
        <v>23.18181818181818</v>
      </c>
    </row>
    <row r="16" spans="1:7" x14ac:dyDescent="0.3">
      <c r="A16" s="5" t="s">
        <v>13</v>
      </c>
      <c r="B16" s="6">
        <v>14</v>
      </c>
      <c r="C16" s="6">
        <v>0</v>
      </c>
      <c r="D16" s="6">
        <v>14</v>
      </c>
      <c r="E16" s="8">
        <f t="shared" si="0"/>
        <v>0.67469879518072295</v>
      </c>
      <c r="F16" s="8">
        <f t="shared" si="1"/>
        <v>0.85626911314984711</v>
      </c>
      <c r="G16" s="8">
        <f t="shared" si="2"/>
        <v>0</v>
      </c>
    </row>
    <row r="17" spans="1:7" x14ac:dyDescent="0.3">
      <c r="A17" s="5" t="s">
        <v>14</v>
      </c>
      <c r="B17" s="6">
        <v>0</v>
      </c>
      <c r="C17" s="6">
        <v>0</v>
      </c>
      <c r="D17" s="6">
        <v>0</v>
      </c>
      <c r="E17" s="8">
        <f t="shared" si="0"/>
        <v>0</v>
      </c>
      <c r="F17" s="8">
        <f t="shared" si="1"/>
        <v>0</v>
      </c>
      <c r="G17" s="8">
        <f t="shared" si="2"/>
        <v>0</v>
      </c>
    </row>
    <row r="18" spans="1:7" x14ac:dyDescent="0.3">
      <c r="A18" s="5" t="s">
        <v>15</v>
      </c>
      <c r="B18" s="6">
        <v>40</v>
      </c>
      <c r="C18" s="6">
        <v>1</v>
      </c>
      <c r="D18" s="6">
        <v>41</v>
      </c>
      <c r="E18" s="8">
        <f t="shared" si="0"/>
        <v>1.9759036144578315</v>
      </c>
      <c r="F18" s="8">
        <f t="shared" si="1"/>
        <v>2.4464831804281344</v>
      </c>
      <c r="G18" s="8">
        <f t="shared" si="2"/>
        <v>0.22727272727272727</v>
      </c>
    </row>
    <row r="19" spans="1:7" x14ac:dyDescent="0.3">
      <c r="A19" s="5" t="s">
        <v>1</v>
      </c>
      <c r="B19" s="6">
        <v>198</v>
      </c>
      <c r="C19" s="6">
        <v>24</v>
      </c>
      <c r="D19" s="6">
        <v>222</v>
      </c>
      <c r="E19" s="8">
        <f t="shared" si="0"/>
        <v>10.698795180722891</v>
      </c>
      <c r="F19" s="8">
        <f t="shared" si="1"/>
        <v>12.110091743119266</v>
      </c>
      <c r="G19" s="8">
        <f t="shared" si="2"/>
        <v>5.4545454545454541</v>
      </c>
    </row>
    <row r="20" spans="1:7" x14ac:dyDescent="0.3">
      <c r="A20" s="5" t="s">
        <v>2</v>
      </c>
      <c r="B20" s="7">
        <v>1635</v>
      </c>
      <c r="C20" s="6">
        <v>440</v>
      </c>
      <c r="D20" s="7">
        <v>2075</v>
      </c>
      <c r="E20" s="19">
        <f t="shared" si="0"/>
        <v>100</v>
      </c>
      <c r="F20" s="19">
        <f t="shared" si="1"/>
        <v>100</v>
      </c>
      <c r="G20" s="19">
        <f t="shared" si="2"/>
        <v>100</v>
      </c>
    </row>
    <row r="22" spans="1:7" x14ac:dyDescent="0.3">
      <c r="A22" t="s">
        <v>28</v>
      </c>
      <c r="B22" t="s">
        <v>23</v>
      </c>
      <c r="C22" s="16" t="s">
        <v>36</v>
      </c>
    </row>
    <row r="23" spans="1:7" x14ac:dyDescent="0.3">
      <c r="A23" t="s">
        <v>29</v>
      </c>
      <c r="B23">
        <v>277</v>
      </c>
      <c r="C23" s="8">
        <f>100/$B$30*B23</f>
        <v>13.618485742379548</v>
      </c>
    </row>
    <row r="24" spans="1:7" x14ac:dyDescent="0.3">
      <c r="A24" t="s">
        <v>30</v>
      </c>
      <c r="B24">
        <v>698</v>
      </c>
      <c r="C24" s="8">
        <f t="shared" ref="C24:C30" si="3">100/$B$30*B24</f>
        <v>34.316617502458215</v>
      </c>
    </row>
    <row r="25" spans="1:7" x14ac:dyDescent="0.3">
      <c r="A25" t="s">
        <v>31</v>
      </c>
      <c r="B25">
        <v>529</v>
      </c>
      <c r="C25" s="8">
        <f t="shared" si="3"/>
        <v>26.007866273352999</v>
      </c>
    </row>
    <row r="26" spans="1:7" x14ac:dyDescent="0.3">
      <c r="A26" t="s">
        <v>32</v>
      </c>
      <c r="B26">
        <v>145</v>
      </c>
      <c r="C26" s="8">
        <f t="shared" si="3"/>
        <v>7.128810226155359</v>
      </c>
    </row>
    <row r="27" spans="1:7" x14ac:dyDescent="0.3">
      <c r="A27" t="s">
        <v>33</v>
      </c>
      <c r="B27">
        <v>114</v>
      </c>
      <c r="C27" s="8">
        <f t="shared" si="3"/>
        <v>5.6047197640117998</v>
      </c>
    </row>
    <row r="28" spans="1:7" x14ac:dyDescent="0.3">
      <c r="A28" t="s">
        <v>34</v>
      </c>
      <c r="B28">
        <v>19</v>
      </c>
      <c r="C28" s="8">
        <f t="shared" si="3"/>
        <v>0.93411996066863323</v>
      </c>
    </row>
    <row r="29" spans="1:7" x14ac:dyDescent="0.3">
      <c r="A29" t="s">
        <v>1</v>
      </c>
      <c r="B29">
        <v>252</v>
      </c>
      <c r="C29" s="8">
        <f t="shared" si="3"/>
        <v>12.389380530973451</v>
      </c>
    </row>
    <row r="30" spans="1:7" x14ac:dyDescent="0.3">
      <c r="A30" t="s">
        <v>2</v>
      </c>
      <c r="B30" s="11">
        <v>2034</v>
      </c>
      <c r="C30" s="8">
        <f t="shared" si="3"/>
        <v>100</v>
      </c>
    </row>
    <row r="31" spans="1:7" x14ac:dyDescent="0.3">
      <c r="C31" s="9"/>
    </row>
    <row r="32" spans="1:7" x14ac:dyDescent="0.3">
      <c r="A32" s="4" t="s">
        <v>16</v>
      </c>
      <c r="B32" s="4" t="s">
        <v>0</v>
      </c>
      <c r="C32" s="14" t="s">
        <v>36</v>
      </c>
    </row>
    <row r="33" spans="1:3" x14ac:dyDescent="0.3">
      <c r="A33" s="5" t="s">
        <v>17</v>
      </c>
      <c r="B33" s="6">
        <v>397</v>
      </c>
      <c r="C33" s="8">
        <f>100/$B$39*B33</f>
        <v>32.171799027552673</v>
      </c>
    </row>
    <row r="34" spans="1:3" x14ac:dyDescent="0.3">
      <c r="A34" s="5" t="s">
        <v>18</v>
      </c>
      <c r="B34" s="6">
        <v>561</v>
      </c>
      <c r="C34" s="8">
        <f t="shared" ref="C34:C39" si="4">100/$B$39*B34</f>
        <v>45.461912479740683</v>
      </c>
    </row>
    <row r="35" spans="1:3" x14ac:dyDescent="0.3">
      <c r="A35" s="5" t="s">
        <v>19</v>
      </c>
      <c r="B35" s="6">
        <v>166</v>
      </c>
      <c r="C35" s="8">
        <f t="shared" si="4"/>
        <v>13.452188006482983</v>
      </c>
    </row>
    <row r="36" spans="1:3" x14ac:dyDescent="0.3">
      <c r="A36" s="5" t="s">
        <v>20</v>
      </c>
      <c r="B36" s="6">
        <v>21</v>
      </c>
      <c r="C36" s="8">
        <f t="shared" si="4"/>
        <v>1.7017828200972447</v>
      </c>
    </row>
    <row r="37" spans="1:3" x14ac:dyDescent="0.3">
      <c r="A37" s="5" t="s">
        <v>21</v>
      </c>
      <c r="B37" s="6">
        <v>0</v>
      </c>
      <c r="C37" s="8">
        <f t="shared" si="4"/>
        <v>0</v>
      </c>
    </row>
    <row r="38" spans="1:3" x14ac:dyDescent="0.3">
      <c r="A38" s="5" t="s">
        <v>1</v>
      </c>
      <c r="B38" s="6">
        <v>89</v>
      </c>
      <c r="C38" s="8">
        <f t="shared" si="4"/>
        <v>7.2123176661264186</v>
      </c>
    </row>
    <row r="39" spans="1:3" x14ac:dyDescent="0.3">
      <c r="A39" s="5" t="s">
        <v>2</v>
      </c>
      <c r="B39" s="7">
        <v>1234</v>
      </c>
      <c r="C39" s="8">
        <f t="shared" si="4"/>
        <v>100</v>
      </c>
    </row>
    <row r="41" spans="1:3" x14ac:dyDescent="0.3">
      <c r="A41" s="13" t="s">
        <v>39</v>
      </c>
      <c r="B41" s="9">
        <f>B34+(B35*2)+(B36*3)+(B37*4)</f>
        <v>956</v>
      </c>
    </row>
    <row r="42" spans="1:3" x14ac:dyDescent="0.3">
      <c r="A42" s="13" t="s">
        <v>49</v>
      </c>
      <c r="B42" s="11">
        <f>B39</f>
        <v>1234</v>
      </c>
    </row>
    <row r="43" spans="1:3" x14ac:dyDescent="0.3">
      <c r="A43" s="13" t="s">
        <v>50</v>
      </c>
      <c r="B43" s="11">
        <f>B6</f>
        <v>3404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63E44-851E-482C-8066-2264EF494528}">
  <dimension ref="A1:G43"/>
  <sheetViews>
    <sheetView topLeftCell="A10" workbookViewId="0">
      <selection activeCell="B44" sqref="B44"/>
    </sheetView>
  </sheetViews>
  <sheetFormatPr defaultRowHeight="14.4" x14ac:dyDescent="0.3"/>
  <cols>
    <col min="1" max="1" width="15" customWidth="1"/>
  </cols>
  <sheetData>
    <row r="1" spans="1:7" x14ac:dyDescent="0.3">
      <c r="A1" s="4" t="s">
        <v>22</v>
      </c>
      <c r="B1" s="4" t="s">
        <v>23</v>
      </c>
    </row>
    <row r="2" spans="1:7" x14ac:dyDescent="0.3">
      <c r="A2" s="5" t="s">
        <v>24</v>
      </c>
      <c r="B2" s="7">
        <v>1573</v>
      </c>
    </row>
    <row r="3" spans="1:7" x14ac:dyDescent="0.3">
      <c r="A3" s="5" t="s">
        <v>25</v>
      </c>
      <c r="B3" s="6">
        <v>100</v>
      </c>
    </row>
    <row r="4" spans="1:7" x14ac:dyDescent="0.3">
      <c r="A4" s="5" t="s">
        <v>26</v>
      </c>
      <c r="B4" s="6">
        <v>19</v>
      </c>
    </row>
    <row r="5" spans="1:7" x14ac:dyDescent="0.3">
      <c r="A5" s="5" t="s">
        <v>27</v>
      </c>
      <c r="B5" s="6">
        <v>59</v>
      </c>
    </row>
    <row r="6" spans="1:7" x14ac:dyDescent="0.3">
      <c r="A6" s="5" t="s">
        <v>2</v>
      </c>
      <c r="B6" s="7">
        <v>1751</v>
      </c>
    </row>
    <row r="8" spans="1:7" x14ac:dyDescent="0.3">
      <c r="A8" s="4" t="s">
        <v>3</v>
      </c>
      <c r="B8" s="4" t="s">
        <v>4</v>
      </c>
      <c r="C8" s="4" t="s">
        <v>5</v>
      </c>
      <c r="D8" s="4" t="s">
        <v>2</v>
      </c>
      <c r="E8" s="15" t="s">
        <v>36</v>
      </c>
      <c r="F8" s="15" t="s">
        <v>37</v>
      </c>
      <c r="G8" s="15" t="s">
        <v>38</v>
      </c>
    </row>
    <row r="9" spans="1:7" x14ac:dyDescent="0.3">
      <c r="A9" s="5" t="s">
        <v>6</v>
      </c>
      <c r="B9" s="6">
        <v>172</v>
      </c>
      <c r="C9" s="6">
        <v>141</v>
      </c>
      <c r="D9" s="6">
        <v>313</v>
      </c>
      <c r="E9" s="22">
        <f>100/$D$20*D9</f>
        <v>27.996422182468695</v>
      </c>
      <c r="F9" s="22">
        <f>100/$B$20*B9</f>
        <v>23.433242506811993</v>
      </c>
      <c r="G9" s="22">
        <f>100/$C$20*C9</f>
        <v>36.71875</v>
      </c>
    </row>
    <row r="10" spans="1:7" x14ac:dyDescent="0.3">
      <c r="A10" s="5" t="s">
        <v>7</v>
      </c>
      <c r="B10" s="6">
        <v>96</v>
      </c>
      <c r="C10" s="6">
        <v>32</v>
      </c>
      <c r="D10" s="6">
        <v>128</v>
      </c>
      <c r="E10" s="22">
        <f t="shared" ref="E10:E20" si="0">100/$D$20*D10</f>
        <v>11.449016100178891</v>
      </c>
      <c r="F10" s="22">
        <f t="shared" ref="F10:F20" si="1">100/$B$20*B10</f>
        <v>13.079019073569484</v>
      </c>
      <c r="G10" s="22">
        <f t="shared" ref="G10:G20" si="2">100/$C$20*C10</f>
        <v>8.3333333333333339</v>
      </c>
    </row>
    <row r="11" spans="1:7" x14ac:dyDescent="0.3">
      <c r="A11" s="5" t="s">
        <v>8</v>
      </c>
      <c r="B11" s="6">
        <v>108</v>
      </c>
      <c r="C11" s="6">
        <v>68</v>
      </c>
      <c r="D11" s="6">
        <v>176</v>
      </c>
      <c r="E11" s="22">
        <f t="shared" si="0"/>
        <v>15.742397137745975</v>
      </c>
      <c r="F11" s="22">
        <f t="shared" si="1"/>
        <v>14.713896457765669</v>
      </c>
      <c r="G11" s="22">
        <f t="shared" si="2"/>
        <v>17.708333333333336</v>
      </c>
    </row>
    <row r="12" spans="1:7" x14ac:dyDescent="0.3">
      <c r="A12" s="5" t="s">
        <v>9</v>
      </c>
      <c r="B12" s="6">
        <v>81</v>
      </c>
      <c r="C12" s="6">
        <v>38</v>
      </c>
      <c r="D12" s="6">
        <v>119</v>
      </c>
      <c r="E12" s="22">
        <f t="shared" si="0"/>
        <v>10.644007155635062</v>
      </c>
      <c r="F12" s="22">
        <f t="shared" si="1"/>
        <v>11.035422343324251</v>
      </c>
      <c r="G12" s="22">
        <f t="shared" si="2"/>
        <v>9.8958333333333339</v>
      </c>
    </row>
    <row r="13" spans="1:7" x14ac:dyDescent="0.3">
      <c r="A13" s="5" t="s">
        <v>10</v>
      </c>
      <c r="B13" s="6">
        <v>3</v>
      </c>
      <c r="C13" s="6">
        <v>0</v>
      </c>
      <c r="D13" s="6">
        <v>3</v>
      </c>
      <c r="E13" s="8">
        <f t="shared" si="0"/>
        <v>0.26833631484794274</v>
      </c>
      <c r="F13" s="8">
        <f t="shared" si="1"/>
        <v>0.40871934604904636</v>
      </c>
      <c r="G13" s="8">
        <f t="shared" si="2"/>
        <v>0</v>
      </c>
    </row>
    <row r="14" spans="1:7" x14ac:dyDescent="0.3">
      <c r="A14" s="5" t="s">
        <v>11</v>
      </c>
      <c r="B14" s="6">
        <v>214</v>
      </c>
      <c r="C14" s="6">
        <v>12</v>
      </c>
      <c r="D14" s="6">
        <v>226</v>
      </c>
      <c r="E14" s="8">
        <f t="shared" si="0"/>
        <v>20.214669051878356</v>
      </c>
      <c r="F14" s="8">
        <f t="shared" si="1"/>
        <v>29.155313351498641</v>
      </c>
      <c r="G14" s="8">
        <f t="shared" si="2"/>
        <v>3.125</v>
      </c>
    </row>
    <row r="15" spans="1:7" x14ac:dyDescent="0.3">
      <c r="A15" s="5" t="s">
        <v>12</v>
      </c>
      <c r="B15" s="6">
        <v>15</v>
      </c>
      <c r="C15" s="6">
        <v>83</v>
      </c>
      <c r="D15" s="6">
        <v>98</v>
      </c>
      <c r="E15" s="8">
        <f t="shared" si="0"/>
        <v>8.7656529516994635</v>
      </c>
      <c r="F15" s="8">
        <f t="shared" si="1"/>
        <v>2.0435967302452318</v>
      </c>
      <c r="G15" s="8">
        <f t="shared" si="2"/>
        <v>21.614583333333336</v>
      </c>
    </row>
    <row r="16" spans="1:7" x14ac:dyDescent="0.3">
      <c r="A16" s="5" t="s">
        <v>13</v>
      </c>
      <c r="B16" s="6">
        <v>10</v>
      </c>
      <c r="C16" s="6">
        <v>0</v>
      </c>
      <c r="D16" s="6">
        <v>10</v>
      </c>
      <c r="E16" s="8">
        <f t="shared" si="0"/>
        <v>0.89445438282647594</v>
      </c>
      <c r="F16" s="8">
        <f t="shared" si="1"/>
        <v>1.3623978201634879</v>
      </c>
      <c r="G16" s="8">
        <f t="shared" si="2"/>
        <v>0</v>
      </c>
    </row>
    <row r="17" spans="1:7" x14ac:dyDescent="0.3">
      <c r="A17" s="5" t="s">
        <v>14</v>
      </c>
      <c r="B17" s="6">
        <v>0</v>
      </c>
      <c r="C17" s="6">
        <v>0</v>
      </c>
      <c r="D17" s="6">
        <v>0</v>
      </c>
      <c r="E17" s="8">
        <f t="shared" si="0"/>
        <v>0</v>
      </c>
      <c r="F17" s="8">
        <f t="shared" si="1"/>
        <v>0</v>
      </c>
      <c r="G17" s="8">
        <f t="shared" si="2"/>
        <v>0</v>
      </c>
    </row>
    <row r="18" spans="1:7" x14ac:dyDescent="0.3">
      <c r="A18" s="5" t="s">
        <v>15</v>
      </c>
      <c r="B18" s="6">
        <v>10</v>
      </c>
      <c r="C18" s="6">
        <v>1</v>
      </c>
      <c r="D18" s="6">
        <v>11</v>
      </c>
      <c r="E18" s="8">
        <f t="shared" si="0"/>
        <v>0.98389982110912344</v>
      </c>
      <c r="F18" s="8">
        <f t="shared" si="1"/>
        <v>1.3623978201634879</v>
      </c>
      <c r="G18" s="8">
        <f t="shared" si="2"/>
        <v>0.26041666666666669</v>
      </c>
    </row>
    <row r="19" spans="1:7" x14ac:dyDescent="0.3">
      <c r="A19" s="5" t="s">
        <v>1</v>
      </c>
      <c r="B19" s="6">
        <v>25</v>
      </c>
      <c r="C19" s="6">
        <v>9</v>
      </c>
      <c r="D19" s="6">
        <v>34</v>
      </c>
      <c r="E19" s="8">
        <f t="shared" si="0"/>
        <v>3.0411449016100178</v>
      </c>
      <c r="F19" s="8">
        <f t="shared" si="1"/>
        <v>3.4059945504087197</v>
      </c>
      <c r="G19" s="8">
        <f t="shared" si="2"/>
        <v>2.34375</v>
      </c>
    </row>
    <row r="20" spans="1:7" x14ac:dyDescent="0.3">
      <c r="A20" s="5" t="s">
        <v>2</v>
      </c>
      <c r="B20" s="6">
        <v>734</v>
      </c>
      <c r="C20" s="6">
        <v>384</v>
      </c>
      <c r="D20" s="7">
        <v>1118</v>
      </c>
      <c r="E20" s="19">
        <f t="shared" si="0"/>
        <v>100</v>
      </c>
      <c r="F20" s="19">
        <f t="shared" si="1"/>
        <v>100.00000000000001</v>
      </c>
      <c r="G20" s="19">
        <f t="shared" si="2"/>
        <v>100</v>
      </c>
    </row>
    <row r="22" spans="1:7" x14ac:dyDescent="0.3">
      <c r="A22" s="4" t="s">
        <v>28</v>
      </c>
      <c r="B22" s="4" t="s">
        <v>23</v>
      </c>
      <c r="C22" s="16" t="s">
        <v>36</v>
      </c>
    </row>
    <row r="23" spans="1:7" x14ac:dyDescent="0.3">
      <c r="A23" s="5" t="s">
        <v>29</v>
      </c>
      <c r="B23" s="6">
        <v>229</v>
      </c>
      <c r="C23" s="8">
        <f>100/$B$30*B23</f>
        <v>20.686540198735322</v>
      </c>
    </row>
    <row r="24" spans="1:7" x14ac:dyDescent="0.3">
      <c r="A24" s="5" t="s">
        <v>30</v>
      </c>
      <c r="B24" s="6">
        <v>393</v>
      </c>
      <c r="C24" s="8">
        <f t="shared" ref="C24:C30" si="3">100/$B$30*B24</f>
        <v>35.501355013550139</v>
      </c>
    </row>
    <row r="25" spans="1:7" x14ac:dyDescent="0.3">
      <c r="A25" s="5" t="s">
        <v>31</v>
      </c>
      <c r="B25" s="6">
        <v>275</v>
      </c>
      <c r="C25" s="8">
        <f t="shared" si="3"/>
        <v>24.841915085817526</v>
      </c>
    </row>
    <row r="26" spans="1:7" x14ac:dyDescent="0.3">
      <c r="A26" s="5" t="s">
        <v>32</v>
      </c>
      <c r="B26" s="6">
        <v>81</v>
      </c>
      <c r="C26" s="8">
        <f t="shared" si="3"/>
        <v>7.3170731707317076</v>
      </c>
    </row>
    <row r="27" spans="1:7" x14ac:dyDescent="0.3">
      <c r="A27" s="5" t="s">
        <v>33</v>
      </c>
      <c r="B27" s="6">
        <v>58</v>
      </c>
      <c r="C27" s="8">
        <f t="shared" si="3"/>
        <v>5.239385727190605</v>
      </c>
    </row>
    <row r="28" spans="1:7" x14ac:dyDescent="0.3">
      <c r="A28" s="5" t="s">
        <v>34</v>
      </c>
      <c r="B28" s="6">
        <v>8</v>
      </c>
      <c r="C28" s="8">
        <f t="shared" si="3"/>
        <v>0.72267389340560073</v>
      </c>
    </row>
    <row r="29" spans="1:7" x14ac:dyDescent="0.3">
      <c r="A29" s="5" t="s">
        <v>1</v>
      </c>
      <c r="B29" s="6">
        <v>63</v>
      </c>
      <c r="C29" s="8">
        <f t="shared" si="3"/>
        <v>5.691056910569106</v>
      </c>
    </row>
    <row r="30" spans="1:7" x14ac:dyDescent="0.3">
      <c r="A30" s="5" t="s">
        <v>2</v>
      </c>
      <c r="B30" s="7">
        <v>1107</v>
      </c>
      <c r="C30" s="8">
        <f t="shared" si="3"/>
        <v>100</v>
      </c>
    </row>
    <row r="31" spans="1:7" x14ac:dyDescent="0.3">
      <c r="C31" s="9"/>
    </row>
    <row r="32" spans="1:7" x14ac:dyDescent="0.3">
      <c r="A32" s="4" t="s">
        <v>16</v>
      </c>
      <c r="B32" s="4" t="s">
        <v>0</v>
      </c>
      <c r="C32" s="14" t="s">
        <v>36</v>
      </c>
    </row>
    <row r="33" spans="1:3" x14ac:dyDescent="0.3">
      <c r="A33" s="5" t="s">
        <v>17</v>
      </c>
      <c r="B33" s="6">
        <v>386</v>
      </c>
      <c r="C33" s="8">
        <f>100/$B$39*B33</f>
        <v>48.922686945500637</v>
      </c>
    </row>
    <row r="34" spans="1:3" x14ac:dyDescent="0.3">
      <c r="A34" s="5" t="s">
        <v>18</v>
      </c>
      <c r="B34" s="6">
        <v>310</v>
      </c>
      <c r="C34" s="8">
        <f t="shared" ref="C34:C39" si="4">100/$B$39*B34</f>
        <v>39.29024081115336</v>
      </c>
    </row>
    <row r="35" spans="1:3" x14ac:dyDescent="0.3">
      <c r="A35" s="5" t="s">
        <v>19</v>
      </c>
      <c r="B35" s="6">
        <v>66</v>
      </c>
      <c r="C35" s="8">
        <f t="shared" si="4"/>
        <v>8.3650190114068455</v>
      </c>
    </row>
    <row r="36" spans="1:3" x14ac:dyDescent="0.3">
      <c r="A36" s="5" t="s">
        <v>20</v>
      </c>
      <c r="B36" s="6">
        <v>10</v>
      </c>
      <c r="C36" s="8">
        <f t="shared" si="4"/>
        <v>1.267427122940431</v>
      </c>
    </row>
    <row r="37" spans="1:3" x14ac:dyDescent="0.3">
      <c r="A37" s="5" t="s">
        <v>21</v>
      </c>
      <c r="B37" s="6">
        <v>2</v>
      </c>
      <c r="C37" s="8">
        <f t="shared" si="4"/>
        <v>0.25348542458808621</v>
      </c>
    </row>
    <row r="38" spans="1:3" x14ac:dyDescent="0.3">
      <c r="A38" s="5" t="s">
        <v>1</v>
      </c>
      <c r="B38" s="6">
        <v>15</v>
      </c>
      <c r="C38" s="8">
        <f t="shared" si="4"/>
        <v>1.9011406844106467</v>
      </c>
    </row>
    <row r="39" spans="1:3" x14ac:dyDescent="0.3">
      <c r="A39" s="5" t="s">
        <v>2</v>
      </c>
      <c r="B39" s="6">
        <v>789</v>
      </c>
      <c r="C39" s="8">
        <f t="shared" si="4"/>
        <v>100.00000000000001</v>
      </c>
    </row>
    <row r="41" spans="1:3" x14ac:dyDescent="0.3">
      <c r="A41" s="13" t="s">
        <v>39</v>
      </c>
      <c r="B41" s="9">
        <f>B34+(B35*2)+(B36*3)+(B37*4)</f>
        <v>480</v>
      </c>
    </row>
    <row r="42" spans="1:3" x14ac:dyDescent="0.3">
      <c r="A42" s="13" t="s">
        <v>51</v>
      </c>
      <c r="B42" s="12">
        <f>B39</f>
        <v>789</v>
      </c>
    </row>
    <row r="43" spans="1:3" x14ac:dyDescent="0.3">
      <c r="A43" s="13" t="s">
        <v>52</v>
      </c>
      <c r="B43" s="11">
        <f>B6</f>
        <v>1751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D2081-BDAF-45F4-95D9-FC8D16BA9B15}">
  <dimension ref="A1:G43"/>
  <sheetViews>
    <sheetView topLeftCell="A10" workbookViewId="0">
      <selection activeCell="B44" sqref="B44"/>
    </sheetView>
  </sheetViews>
  <sheetFormatPr defaultRowHeight="14.4" x14ac:dyDescent="0.3"/>
  <cols>
    <col min="1" max="1" width="16.88671875" customWidth="1"/>
  </cols>
  <sheetData>
    <row r="1" spans="1:7" x14ac:dyDescent="0.3">
      <c r="A1" s="4" t="s">
        <v>22</v>
      </c>
      <c r="B1" s="4" t="s">
        <v>23</v>
      </c>
    </row>
    <row r="2" spans="1:7" x14ac:dyDescent="0.3">
      <c r="A2" s="5" t="s">
        <v>24</v>
      </c>
      <c r="B2" s="7">
        <v>1862</v>
      </c>
    </row>
    <row r="3" spans="1:7" x14ac:dyDescent="0.3">
      <c r="A3" s="5" t="s">
        <v>25</v>
      </c>
      <c r="B3" s="6">
        <v>138</v>
      </c>
    </row>
    <row r="4" spans="1:7" x14ac:dyDescent="0.3">
      <c r="A4" s="5" t="s">
        <v>26</v>
      </c>
      <c r="B4" s="6">
        <v>32</v>
      </c>
    </row>
    <row r="5" spans="1:7" x14ac:dyDescent="0.3">
      <c r="A5" s="5" t="s">
        <v>27</v>
      </c>
      <c r="B5" s="6">
        <v>99</v>
      </c>
    </row>
    <row r="6" spans="1:7" x14ac:dyDescent="0.3">
      <c r="A6" s="5" t="s">
        <v>2</v>
      </c>
      <c r="B6" s="7">
        <v>2131</v>
      </c>
    </row>
    <row r="8" spans="1:7" x14ac:dyDescent="0.3">
      <c r="A8" s="4" t="s">
        <v>3</v>
      </c>
      <c r="B8" s="4" t="s">
        <v>4</v>
      </c>
      <c r="C8" s="4" t="s">
        <v>5</v>
      </c>
      <c r="D8" s="4" t="s">
        <v>2</v>
      </c>
      <c r="E8" s="15" t="s">
        <v>36</v>
      </c>
      <c r="F8" s="15" t="s">
        <v>37</v>
      </c>
      <c r="G8" s="15" t="s">
        <v>38</v>
      </c>
    </row>
    <row r="9" spans="1:7" x14ac:dyDescent="0.3">
      <c r="A9" s="5" t="s">
        <v>6</v>
      </c>
      <c r="B9" s="6">
        <v>248</v>
      </c>
      <c r="C9" s="6">
        <v>151</v>
      </c>
      <c r="D9" s="6">
        <v>399</v>
      </c>
      <c r="E9" s="22">
        <f>100/$D$20*D9</f>
        <v>26.868686868686869</v>
      </c>
      <c r="F9" s="22">
        <f>100/$B$20*B9</f>
        <v>22.182468694096602</v>
      </c>
      <c r="G9" s="22">
        <f>100/$C$20*C9</f>
        <v>41.144414168937331</v>
      </c>
    </row>
    <row r="10" spans="1:7" x14ac:dyDescent="0.3">
      <c r="A10" s="5" t="s">
        <v>7</v>
      </c>
      <c r="B10" s="6">
        <v>169</v>
      </c>
      <c r="C10" s="6">
        <v>39</v>
      </c>
      <c r="D10" s="6">
        <v>208</v>
      </c>
      <c r="E10" s="22">
        <f t="shared" ref="E10:E20" si="0">100/$D$20*D10</f>
        <v>14.006734006734007</v>
      </c>
      <c r="F10" s="22">
        <f t="shared" ref="F10:F20" si="1">100/$B$20*B10</f>
        <v>15.116279069767442</v>
      </c>
      <c r="G10" s="22">
        <f t="shared" ref="G10:G20" si="2">100/$C$20*C10</f>
        <v>10.626702997275206</v>
      </c>
    </row>
    <row r="11" spans="1:7" x14ac:dyDescent="0.3">
      <c r="A11" s="5" t="s">
        <v>8</v>
      </c>
      <c r="B11" s="6">
        <v>132</v>
      </c>
      <c r="C11" s="6">
        <v>57</v>
      </c>
      <c r="D11" s="6">
        <v>189</v>
      </c>
      <c r="E11" s="22">
        <f t="shared" si="0"/>
        <v>12.727272727272727</v>
      </c>
      <c r="F11" s="22">
        <f t="shared" si="1"/>
        <v>11.806797853309481</v>
      </c>
      <c r="G11" s="22">
        <f t="shared" si="2"/>
        <v>15.531335149863761</v>
      </c>
    </row>
    <row r="12" spans="1:7" x14ac:dyDescent="0.3">
      <c r="A12" s="5" t="s">
        <v>9</v>
      </c>
      <c r="B12" s="6">
        <v>151</v>
      </c>
      <c r="C12" s="6">
        <v>26</v>
      </c>
      <c r="D12" s="6">
        <v>177</v>
      </c>
      <c r="E12" s="22">
        <f t="shared" si="0"/>
        <v>11.919191919191919</v>
      </c>
      <c r="F12" s="22">
        <f t="shared" si="1"/>
        <v>13.506261180679786</v>
      </c>
      <c r="G12" s="22">
        <f t="shared" si="2"/>
        <v>7.0844686648501369</v>
      </c>
    </row>
    <row r="13" spans="1:7" x14ac:dyDescent="0.3">
      <c r="A13" s="5" t="s">
        <v>10</v>
      </c>
      <c r="B13" s="6">
        <v>1</v>
      </c>
      <c r="C13" s="6">
        <v>0</v>
      </c>
      <c r="D13" s="6">
        <v>1</v>
      </c>
      <c r="E13" s="8">
        <f t="shared" si="0"/>
        <v>6.7340067340067339E-2</v>
      </c>
      <c r="F13" s="8">
        <f t="shared" si="1"/>
        <v>8.9445438282647588E-2</v>
      </c>
      <c r="G13" s="8">
        <f t="shared" si="2"/>
        <v>0</v>
      </c>
    </row>
    <row r="14" spans="1:7" x14ac:dyDescent="0.3">
      <c r="A14" s="5" t="s">
        <v>11</v>
      </c>
      <c r="B14" s="6">
        <v>252</v>
      </c>
      <c r="C14" s="6">
        <v>7</v>
      </c>
      <c r="D14" s="6">
        <v>259</v>
      </c>
      <c r="E14" s="8">
        <f t="shared" si="0"/>
        <v>17.441077441077439</v>
      </c>
      <c r="F14" s="8">
        <f t="shared" si="1"/>
        <v>22.540250447227191</v>
      </c>
      <c r="G14" s="8">
        <f t="shared" si="2"/>
        <v>1.907356948228883</v>
      </c>
    </row>
    <row r="15" spans="1:7" x14ac:dyDescent="0.3">
      <c r="A15" s="5" t="s">
        <v>12</v>
      </c>
      <c r="B15" s="6">
        <v>21</v>
      </c>
      <c r="C15" s="6">
        <v>60</v>
      </c>
      <c r="D15" s="6">
        <v>81</v>
      </c>
      <c r="E15" s="8">
        <f t="shared" si="0"/>
        <v>5.4545454545454541</v>
      </c>
      <c r="F15" s="8">
        <f t="shared" si="1"/>
        <v>1.8783542039355994</v>
      </c>
      <c r="G15" s="8">
        <f t="shared" si="2"/>
        <v>16.348773841961854</v>
      </c>
    </row>
    <row r="16" spans="1:7" x14ac:dyDescent="0.3">
      <c r="A16" s="5" t="s">
        <v>13</v>
      </c>
      <c r="B16" s="6">
        <v>13</v>
      </c>
      <c r="C16" s="6">
        <v>0</v>
      </c>
      <c r="D16" s="6">
        <v>13</v>
      </c>
      <c r="E16" s="8">
        <f t="shared" si="0"/>
        <v>0.87542087542087543</v>
      </c>
      <c r="F16" s="8">
        <f t="shared" si="1"/>
        <v>1.1627906976744187</v>
      </c>
      <c r="G16" s="8">
        <f t="shared" si="2"/>
        <v>0</v>
      </c>
    </row>
    <row r="17" spans="1:7" x14ac:dyDescent="0.3">
      <c r="A17" s="5" t="s">
        <v>14</v>
      </c>
      <c r="B17" s="6">
        <v>1</v>
      </c>
      <c r="C17" s="6">
        <v>0</v>
      </c>
      <c r="D17" s="6">
        <v>1</v>
      </c>
      <c r="E17" s="8">
        <f t="shared" si="0"/>
        <v>6.7340067340067339E-2</v>
      </c>
      <c r="F17" s="8">
        <f t="shared" si="1"/>
        <v>8.9445438282647588E-2</v>
      </c>
      <c r="G17" s="8">
        <f t="shared" si="2"/>
        <v>0</v>
      </c>
    </row>
    <row r="18" spans="1:7" x14ac:dyDescent="0.3">
      <c r="A18" s="5" t="s">
        <v>15</v>
      </c>
      <c r="B18" s="6">
        <v>21</v>
      </c>
      <c r="C18" s="6">
        <v>0</v>
      </c>
      <c r="D18" s="6">
        <v>21</v>
      </c>
      <c r="E18" s="8">
        <f t="shared" si="0"/>
        <v>1.4141414141414141</v>
      </c>
      <c r="F18" s="8">
        <f t="shared" si="1"/>
        <v>1.8783542039355994</v>
      </c>
      <c r="G18" s="8">
        <f t="shared" si="2"/>
        <v>0</v>
      </c>
    </row>
    <row r="19" spans="1:7" x14ac:dyDescent="0.3">
      <c r="A19" s="5" t="s">
        <v>1</v>
      </c>
      <c r="B19" s="6">
        <v>109</v>
      </c>
      <c r="C19" s="6">
        <v>27</v>
      </c>
      <c r="D19" s="6">
        <v>136</v>
      </c>
      <c r="E19" s="8">
        <f t="shared" si="0"/>
        <v>9.1582491582491574</v>
      </c>
      <c r="F19" s="8">
        <f t="shared" si="1"/>
        <v>9.7495527728085865</v>
      </c>
      <c r="G19" s="8">
        <f t="shared" si="2"/>
        <v>7.3569482288828345</v>
      </c>
    </row>
    <row r="20" spans="1:7" x14ac:dyDescent="0.3">
      <c r="A20" s="5" t="s">
        <v>2</v>
      </c>
      <c r="B20" s="7">
        <v>1118</v>
      </c>
      <c r="C20" s="6">
        <v>367</v>
      </c>
      <c r="D20" s="7">
        <v>1485</v>
      </c>
      <c r="E20" s="19">
        <f t="shared" si="0"/>
        <v>100</v>
      </c>
      <c r="F20" s="19">
        <f t="shared" si="1"/>
        <v>100</v>
      </c>
      <c r="G20" s="19">
        <f t="shared" si="2"/>
        <v>100.00000000000001</v>
      </c>
    </row>
    <row r="22" spans="1:7" x14ac:dyDescent="0.3">
      <c r="A22" s="10" t="s">
        <v>28</v>
      </c>
      <c r="B22" s="10" t="s">
        <v>23</v>
      </c>
      <c r="C22" s="16" t="s">
        <v>36</v>
      </c>
    </row>
    <row r="23" spans="1:7" x14ac:dyDescent="0.3">
      <c r="A23" s="9" t="s">
        <v>29</v>
      </c>
      <c r="B23" s="12">
        <v>241</v>
      </c>
      <c r="C23" s="8">
        <f>100/$B$30*B23</f>
        <v>16.461748633879782</v>
      </c>
    </row>
    <row r="24" spans="1:7" x14ac:dyDescent="0.3">
      <c r="A24" s="9" t="s">
        <v>30</v>
      </c>
      <c r="B24" s="12">
        <v>502</v>
      </c>
      <c r="C24" s="8">
        <f t="shared" ref="C24:C30" si="3">100/$B$30*B24</f>
        <v>34.289617486338798</v>
      </c>
    </row>
    <row r="25" spans="1:7" x14ac:dyDescent="0.3">
      <c r="A25" s="9" t="s">
        <v>31</v>
      </c>
      <c r="B25" s="12">
        <v>377</v>
      </c>
      <c r="C25" s="8">
        <f t="shared" si="3"/>
        <v>25.751366120218581</v>
      </c>
    </row>
    <row r="26" spans="1:7" x14ac:dyDescent="0.3">
      <c r="A26" s="9" t="s">
        <v>32</v>
      </c>
      <c r="B26" s="12">
        <v>93</v>
      </c>
      <c r="C26" s="8">
        <f t="shared" si="3"/>
        <v>6.3524590163934436</v>
      </c>
    </row>
    <row r="27" spans="1:7" x14ac:dyDescent="0.3">
      <c r="A27" s="9" t="s">
        <v>33</v>
      </c>
      <c r="B27" s="12">
        <v>72</v>
      </c>
      <c r="C27" s="8">
        <f t="shared" si="3"/>
        <v>4.918032786885246</v>
      </c>
    </row>
    <row r="28" spans="1:7" x14ac:dyDescent="0.3">
      <c r="A28" s="9" t="s">
        <v>34</v>
      </c>
      <c r="B28" s="12">
        <v>11</v>
      </c>
      <c r="C28" s="8">
        <f t="shared" si="3"/>
        <v>0.75136612021857929</v>
      </c>
    </row>
    <row r="29" spans="1:7" x14ac:dyDescent="0.3">
      <c r="A29" s="9" t="s">
        <v>1</v>
      </c>
      <c r="B29" s="12">
        <v>168</v>
      </c>
      <c r="C29" s="8">
        <f t="shared" si="3"/>
        <v>11.475409836065575</v>
      </c>
    </row>
    <row r="30" spans="1:7" x14ac:dyDescent="0.3">
      <c r="A30" s="9" t="s">
        <v>2</v>
      </c>
      <c r="B30" s="11">
        <v>1464</v>
      </c>
      <c r="C30" s="8">
        <f t="shared" si="3"/>
        <v>100.00000000000001</v>
      </c>
    </row>
    <row r="31" spans="1:7" x14ac:dyDescent="0.3">
      <c r="C31" s="9"/>
    </row>
    <row r="32" spans="1:7" x14ac:dyDescent="0.3">
      <c r="A32" t="s">
        <v>16</v>
      </c>
      <c r="B32" t="s">
        <v>0</v>
      </c>
      <c r="C32" s="14" t="s">
        <v>36</v>
      </c>
    </row>
    <row r="33" spans="1:3" x14ac:dyDescent="0.3">
      <c r="A33" t="s">
        <v>17</v>
      </c>
      <c r="B33">
        <v>452</v>
      </c>
      <c r="C33" s="8">
        <f>100/$B$39*B33</f>
        <v>46.311475409836063</v>
      </c>
    </row>
    <row r="34" spans="1:3" x14ac:dyDescent="0.3">
      <c r="A34" t="s">
        <v>18</v>
      </c>
      <c r="B34">
        <v>385</v>
      </c>
      <c r="C34" s="8">
        <f t="shared" ref="C34:C39" si="4">100/$B$39*B34</f>
        <v>39.446721311475407</v>
      </c>
    </row>
    <row r="35" spans="1:3" x14ac:dyDescent="0.3">
      <c r="A35" t="s">
        <v>19</v>
      </c>
      <c r="B35">
        <v>63</v>
      </c>
      <c r="C35" s="8">
        <f t="shared" si="4"/>
        <v>6.4549180327868854</v>
      </c>
    </row>
    <row r="36" spans="1:3" x14ac:dyDescent="0.3">
      <c r="A36" t="s">
        <v>20</v>
      </c>
      <c r="B36">
        <v>8</v>
      </c>
      <c r="C36" s="8">
        <f t="shared" si="4"/>
        <v>0.81967213114754101</v>
      </c>
    </row>
    <row r="37" spans="1:3" x14ac:dyDescent="0.3">
      <c r="A37" t="s">
        <v>21</v>
      </c>
      <c r="B37">
        <v>1</v>
      </c>
      <c r="C37" s="8">
        <f t="shared" si="4"/>
        <v>0.10245901639344263</v>
      </c>
    </row>
    <row r="38" spans="1:3" x14ac:dyDescent="0.3">
      <c r="A38" t="s">
        <v>1</v>
      </c>
      <c r="B38">
        <v>67</v>
      </c>
      <c r="C38" s="8">
        <f t="shared" si="4"/>
        <v>6.8647540983606561</v>
      </c>
    </row>
    <row r="39" spans="1:3" x14ac:dyDescent="0.3">
      <c r="A39" t="s">
        <v>2</v>
      </c>
      <c r="B39">
        <v>976</v>
      </c>
      <c r="C39" s="8">
        <f t="shared" si="4"/>
        <v>100</v>
      </c>
    </row>
    <row r="41" spans="1:3" x14ac:dyDescent="0.3">
      <c r="A41" s="13" t="s">
        <v>39</v>
      </c>
      <c r="B41" s="9">
        <f>B34+(B35*2)+(B36*3)+(B37*4)</f>
        <v>539</v>
      </c>
    </row>
    <row r="42" spans="1:3" x14ac:dyDescent="0.3">
      <c r="A42" s="13" t="s">
        <v>53</v>
      </c>
      <c r="B42">
        <f>B39</f>
        <v>976</v>
      </c>
    </row>
    <row r="43" spans="1:3" x14ac:dyDescent="0.3">
      <c r="A43" s="13" t="s">
        <v>42</v>
      </c>
      <c r="B43" s="11">
        <f>B6</f>
        <v>2131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82FAA-D002-494C-9C2A-90927E971D68}">
  <dimension ref="A1:G43"/>
  <sheetViews>
    <sheetView topLeftCell="A7" workbookViewId="0">
      <selection activeCell="B44" sqref="B44"/>
    </sheetView>
  </sheetViews>
  <sheetFormatPr defaultRowHeight="14.4" x14ac:dyDescent="0.3"/>
  <cols>
    <col min="1" max="1" width="16" customWidth="1"/>
  </cols>
  <sheetData>
    <row r="1" spans="1:7" x14ac:dyDescent="0.3">
      <c r="A1" s="4" t="s">
        <v>22</v>
      </c>
      <c r="B1" s="4" t="s">
        <v>23</v>
      </c>
    </row>
    <row r="2" spans="1:7" x14ac:dyDescent="0.3">
      <c r="A2" s="5" t="s">
        <v>24</v>
      </c>
      <c r="B2" s="7">
        <v>3443</v>
      </c>
    </row>
    <row r="3" spans="1:7" x14ac:dyDescent="0.3">
      <c r="A3" s="5" t="s">
        <v>25</v>
      </c>
      <c r="B3" s="6">
        <v>242</v>
      </c>
    </row>
    <row r="4" spans="1:7" x14ac:dyDescent="0.3">
      <c r="A4" s="5" t="s">
        <v>26</v>
      </c>
      <c r="B4" s="6">
        <v>46</v>
      </c>
    </row>
    <row r="5" spans="1:7" x14ac:dyDescent="0.3">
      <c r="A5" s="5" t="s">
        <v>27</v>
      </c>
      <c r="B5" s="6">
        <v>158</v>
      </c>
    </row>
    <row r="6" spans="1:7" x14ac:dyDescent="0.3">
      <c r="A6" s="5" t="s">
        <v>2</v>
      </c>
      <c r="B6" s="7">
        <v>3889</v>
      </c>
    </row>
    <row r="8" spans="1:7" x14ac:dyDescent="0.3">
      <c r="A8" t="s">
        <v>3</v>
      </c>
      <c r="B8" t="s">
        <v>4</v>
      </c>
      <c r="C8" t="s">
        <v>5</v>
      </c>
      <c r="D8" t="s">
        <v>2</v>
      </c>
      <c r="E8" s="15" t="s">
        <v>36</v>
      </c>
      <c r="F8" s="15" t="s">
        <v>37</v>
      </c>
      <c r="G8" s="15" t="s">
        <v>38</v>
      </c>
    </row>
    <row r="9" spans="1:7" x14ac:dyDescent="0.3">
      <c r="A9" t="s">
        <v>6</v>
      </c>
      <c r="B9">
        <v>505</v>
      </c>
      <c r="C9">
        <v>375</v>
      </c>
      <c r="D9">
        <v>880</v>
      </c>
      <c r="E9" s="22">
        <f>100/$D$20*D9</f>
        <v>33.383915022761762</v>
      </c>
      <c r="F9" s="22">
        <f>100/$B$20*B9</f>
        <v>26.719576719576718</v>
      </c>
      <c r="G9" s="22">
        <f>100/$C$20*C9</f>
        <v>50.268096514745309</v>
      </c>
    </row>
    <row r="10" spans="1:7" x14ac:dyDescent="0.3">
      <c r="A10" t="s">
        <v>7</v>
      </c>
      <c r="B10">
        <v>244</v>
      </c>
      <c r="C10">
        <v>56</v>
      </c>
      <c r="D10">
        <v>300</v>
      </c>
      <c r="E10" s="22">
        <f t="shared" ref="E10:E20" si="0">100/$D$20*D10</f>
        <v>11.380880121396055</v>
      </c>
      <c r="F10" s="22">
        <f t="shared" ref="F10:F20" si="1">100/$B$20*B10</f>
        <v>12.91005291005291</v>
      </c>
      <c r="G10" s="22">
        <f t="shared" ref="G10:G20" si="2">100/$C$20*C10</f>
        <v>7.5067024128686333</v>
      </c>
    </row>
    <row r="11" spans="1:7" x14ac:dyDescent="0.3">
      <c r="A11" t="s">
        <v>8</v>
      </c>
      <c r="B11">
        <v>213</v>
      </c>
      <c r="C11">
        <v>129</v>
      </c>
      <c r="D11">
        <v>342</v>
      </c>
      <c r="E11" s="22">
        <f t="shared" si="0"/>
        <v>12.974203338391503</v>
      </c>
      <c r="F11" s="22">
        <f t="shared" si="1"/>
        <v>11.269841269841269</v>
      </c>
      <c r="G11" s="22">
        <f t="shared" si="2"/>
        <v>17.292225201072387</v>
      </c>
    </row>
    <row r="12" spans="1:7" x14ac:dyDescent="0.3">
      <c r="A12" t="s">
        <v>9</v>
      </c>
      <c r="B12">
        <v>220</v>
      </c>
      <c r="C12">
        <v>41</v>
      </c>
      <c r="D12">
        <v>261</v>
      </c>
      <c r="E12" s="22">
        <f t="shared" si="0"/>
        <v>9.9013657056145679</v>
      </c>
      <c r="F12" s="22">
        <f t="shared" si="1"/>
        <v>11.640211640211639</v>
      </c>
      <c r="G12" s="22">
        <f t="shared" si="2"/>
        <v>5.4959785522788209</v>
      </c>
    </row>
    <row r="13" spans="1:7" x14ac:dyDescent="0.3">
      <c r="A13" t="s">
        <v>10</v>
      </c>
      <c r="B13">
        <v>10</v>
      </c>
      <c r="C13">
        <v>0</v>
      </c>
      <c r="D13">
        <v>10</v>
      </c>
      <c r="E13" s="8">
        <f t="shared" si="0"/>
        <v>0.37936267071320184</v>
      </c>
      <c r="F13" s="8">
        <f t="shared" si="1"/>
        <v>0.52910052910052907</v>
      </c>
      <c r="G13" s="8">
        <f t="shared" si="2"/>
        <v>0</v>
      </c>
    </row>
    <row r="14" spans="1:7" x14ac:dyDescent="0.3">
      <c r="A14" t="s">
        <v>11</v>
      </c>
      <c r="B14">
        <v>375</v>
      </c>
      <c r="C14">
        <v>8</v>
      </c>
      <c r="D14">
        <v>383</v>
      </c>
      <c r="E14" s="8">
        <f t="shared" si="0"/>
        <v>14.52959028831563</v>
      </c>
      <c r="F14" s="8">
        <f t="shared" si="1"/>
        <v>19.841269841269842</v>
      </c>
      <c r="G14" s="8">
        <f t="shared" si="2"/>
        <v>1.0723860589812333</v>
      </c>
    </row>
    <row r="15" spans="1:7" x14ac:dyDescent="0.3">
      <c r="A15" t="s">
        <v>12</v>
      </c>
      <c r="B15">
        <v>32</v>
      </c>
      <c r="C15">
        <v>77</v>
      </c>
      <c r="D15">
        <v>109</v>
      </c>
      <c r="E15" s="8">
        <f t="shared" si="0"/>
        <v>4.1350531107738995</v>
      </c>
      <c r="F15" s="8">
        <f t="shared" si="1"/>
        <v>1.693121693121693</v>
      </c>
      <c r="G15" s="8">
        <f t="shared" si="2"/>
        <v>10.32171581769437</v>
      </c>
    </row>
    <row r="16" spans="1:7" x14ac:dyDescent="0.3">
      <c r="A16" t="s">
        <v>13</v>
      </c>
      <c r="B16">
        <v>27</v>
      </c>
      <c r="C16">
        <v>0</v>
      </c>
      <c r="D16">
        <v>27</v>
      </c>
      <c r="E16" s="8">
        <f t="shared" si="0"/>
        <v>1.0242792109256449</v>
      </c>
      <c r="F16" s="8">
        <f t="shared" si="1"/>
        <v>1.4285714285714284</v>
      </c>
      <c r="G16" s="8">
        <f t="shared" si="2"/>
        <v>0</v>
      </c>
    </row>
    <row r="17" spans="1:7" x14ac:dyDescent="0.3">
      <c r="A17" t="s">
        <v>14</v>
      </c>
      <c r="B17">
        <v>3</v>
      </c>
      <c r="C17">
        <v>0</v>
      </c>
      <c r="D17">
        <v>3</v>
      </c>
      <c r="E17" s="8">
        <f t="shared" si="0"/>
        <v>0.11380880121396054</v>
      </c>
      <c r="F17" s="8">
        <f t="shared" si="1"/>
        <v>0.15873015873015872</v>
      </c>
      <c r="G17" s="8">
        <f t="shared" si="2"/>
        <v>0</v>
      </c>
    </row>
    <row r="18" spans="1:7" x14ac:dyDescent="0.3">
      <c r="A18" t="s">
        <v>15</v>
      </c>
      <c r="B18">
        <v>23</v>
      </c>
      <c r="C18">
        <v>0</v>
      </c>
      <c r="D18">
        <v>23</v>
      </c>
      <c r="E18" s="8">
        <f t="shared" si="0"/>
        <v>0.87253414264036422</v>
      </c>
      <c r="F18" s="8">
        <f t="shared" si="1"/>
        <v>1.2169312169312168</v>
      </c>
      <c r="G18" s="8">
        <f t="shared" si="2"/>
        <v>0</v>
      </c>
    </row>
    <row r="19" spans="1:7" x14ac:dyDescent="0.3">
      <c r="A19" t="s">
        <v>1</v>
      </c>
      <c r="B19">
        <v>238</v>
      </c>
      <c r="C19">
        <v>60</v>
      </c>
      <c r="D19">
        <v>298</v>
      </c>
      <c r="E19" s="8">
        <f t="shared" si="0"/>
        <v>11.305007587253414</v>
      </c>
      <c r="F19" s="8">
        <f t="shared" si="1"/>
        <v>12.592592592592592</v>
      </c>
      <c r="G19" s="8">
        <f t="shared" si="2"/>
        <v>8.0428954423592494</v>
      </c>
    </row>
    <row r="20" spans="1:7" x14ac:dyDescent="0.3">
      <c r="A20" t="s">
        <v>2</v>
      </c>
      <c r="B20" s="11">
        <v>1890</v>
      </c>
      <c r="C20">
        <v>746</v>
      </c>
      <c r="D20" s="11">
        <v>2636</v>
      </c>
      <c r="E20" s="19">
        <f t="shared" si="0"/>
        <v>100</v>
      </c>
      <c r="F20" s="19">
        <f t="shared" si="1"/>
        <v>100</v>
      </c>
      <c r="G20" s="19">
        <f t="shared" si="2"/>
        <v>100</v>
      </c>
    </row>
    <row r="22" spans="1:7" x14ac:dyDescent="0.3">
      <c r="A22" t="s">
        <v>28</v>
      </c>
      <c r="B22" t="s">
        <v>23</v>
      </c>
      <c r="C22" s="16" t="s">
        <v>36</v>
      </c>
    </row>
    <row r="23" spans="1:7" x14ac:dyDescent="0.3">
      <c r="A23" t="s">
        <v>29</v>
      </c>
      <c r="B23">
        <v>435</v>
      </c>
      <c r="C23" s="8">
        <f>100/$B$30*B23</f>
        <v>16.647531572904704</v>
      </c>
    </row>
    <row r="24" spans="1:7" x14ac:dyDescent="0.3">
      <c r="A24" t="s">
        <v>30</v>
      </c>
      <c r="B24">
        <v>919</v>
      </c>
      <c r="C24" s="8">
        <f t="shared" ref="C24:C30" si="3">100/$B$30*B24</f>
        <v>35.170302334481434</v>
      </c>
    </row>
    <row r="25" spans="1:7" x14ac:dyDescent="0.3">
      <c r="A25" t="s">
        <v>31</v>
      </c>
      <c r="B25">
        <v>574</v>
      </c>
      <c r="C25" s="8">
        <f t="shared" si="3"/>
        <v>21.967087638729428</v>
      </c>
    </row>
    <row r="26" spans="1:7" x14ac:dyDescent="0.3">
      <c r="A26" t="s">
        <v>32</v>
      </c>
      <c r="B26">
        <v>151</v>
      </c>
      <c r="C26" s="8">
        <f t="shared" si="3"/>
        <v>5.7787983161117484</v>
      </c>
    </row>
    <row r="27" spans="1:7" x14ac:dyDescent="0.3">
      <c r="A27" t="s">
        <v>33</v>
      </c>
      <c r="B27">
        <v>124</v>
      </c>
      <c r="C27" s="8">
        <f t="shared" si="3"/>
        <v>4.7455032529659391</v>
      </c>
    </row>
    <row r="28" spans="1:7" x14ac:dyDescent="0.3">
      <c r="A28" t="s">
        <v>34</v>
      </c>
      <c r="B28">
        <v>30</v>
      </c>
      <c r="C28" s="8">
        <f t="shared" si="3"/>
        <v>1.1481056257175659</v>
      </c>
    </row>
    <row r="29" spans="1:7" x14ac:dyDescent="0.3">
      <c r="A29" t="s">
        <v>1</v>
      </c>
      <c r="B29">
        <v>380</v>
      </c>
      <c r="C29" s="8">
        <f t="shared" si="3"/>
        <v>14.542671259089168</v>
      </c>
    </row>
    <row r="30" spans="1:7" x14ac:dyDescent="0.3">
      <c r="A30" t="s">
        <v>2</v>
      </c>
      <c r="B30" s="11">
        <v>2613</v>
      </c>
      <c r="C30" s="8">
        <f t="shared" si="3"/>
        <v>99.999999999999986</v>
      </c>
    </row>
    <row r="31" spans="1:7" x14ac:dyDescent="0.3">
      <c r="C31" s="9"/>
    </row>
    <row r="32" spans="1:7" x14ac:dyDescent="0.3">
      <c r="A32" s="4" t="s">
        <v>16</v>
      </c>
      <c r="B32" s="4" t="s">
        <v>0</v>
      </c>
      <c r="C32" s="14" t="s">
        <v>36</v>
      </c>
    </row>
    <row r="33" spans="1:3" x14ac:dyDescent="0.3">
      <c r="A33" s="5" t="s">
        <v>17</v>
      </c>
      <c r="B33" s="6">
        <v>883</v>
      </c>
      <c r="C33" s="8">
        <f>100/$B$39*B33</f>
        <v>53.743152769324404</v>
      </c>
    </row>
    <row r="34" spans="1:3" x14ac:dyDescent="0.3">
      <c r="A34" s="5" t="s">
        <v>18</v>
      </c>
      <c r="B34" s="6">
        <v>541</v>
      </c>
      <c r="C34" s="8">
        <f t="shared" ref="C34:C39" si="4">100/$B$39*B34</f>
        <v>32.927571515520391</v>
      </c>
    </row>
    <row r="35" spans="1:3" x14ac:dyDescent="0.3">
      <c r="A35" s="5" t="s">
        <v>19</v>
      </c>
      <c r="B35" s="6">
        <v>103</v>
      </c>
      <c r="C35" s="8">
        <f t="shared" si="4"/>
        <v>6.2690200852099816</v>
      </c>
    </row>
    <row r="36" spans="1:3" x14ac:dyDescent="0.3">
      <c r="A36" s="5" t="s">
        <v>20</v>
      </c>
      <c r="B36" s="6">
        <v>8</v>
      </c>
      <c r="C36" s="8">
        <f t="shared" si="4"/>
        <v>0.48691418137553255</v>
      </c>
    </row>
    <row r="37" spans="1:3" x14ac:dyDescent="0.3">
      <c r="A37" s="5" t="s">
        <v>21</v>
      </c>
      <c r="B37" s="6">
        <v>2</v>
      </c>
      <c r="C37" s="8">
        <f t="shared" si="4"/>
        <v>0.12172854534388314</v>
      </c>
    </row>
    <row r="38" spans="1:3" x14ac:dyDescent="0.3">
      <c r="A38" s="5" t="s">
        <v>1</v>
      </c>
      <c r="B38" s="6">
        <v>106</v>
      </c>
      <c r="C38" s="8">
        <f t="shared" si="4"/>
        <v>6.4516129032258061</v>
      </c>
    </row>
    <row r="39" spans="1:3" x14ac:dyDescent="0.3">
      <c r="A39" s="5" t="s">
        <v>2</v>
      </c>
      <c r="B39" s="7">
        <v>1643</v>
      </c>
      <c r="C39" s="8">
        <f t="shared" si="4"/>
        <v>100</v>
      </c>
    </row>
    <row r="41" spans="1:3" x14ac:dyDescent="0.3">
      <c r="A41" s="13" t="s">
        <v>39</v>
      </c>
      <c r="B41" s="9">
        <f>B34+(B35*2)+(B36*3)+(B37*4)</f>
        <v>779</v>
      </c>
    </row>
    <row r="42" spans="1:3" x14ac:dyDescent="0.3">
      <c r="A42" s="13" t="s">
        <v>53</v>
      </c>
      <c r="B42" s="11">
        <f>B39</f>
        <v>1643</v>
      </c>
    </row>
    <row r="43" spans="1:3" x14ac:dyDescent="0.3">
      <c r="A43" s="13" t="s">
        <v>42</v>
      </c>
      <c r="B43" s="11">
        <f>B6</f>
        <v>3889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BC3A2-25E0-43C3-89D1-D4A0965E5067}">
  <dimension ref="A1:G43"/>
  <sheetViews>
    <sheetView workbookViewId="0">
      <selection activeCell="J31" sqref="J31"/>
    </sheetView>
  </sheetViews>
  <sheetFormatPr defaultRowHeight="14.4" x14ac:dyDescent="0.3"/>
  <cols>
    <col min="1" max="1" width="16.5546875" customWidth="1"/>
  </cols>
  <sheetData>
    <row r="1" spans="1:7" x14ac:dyDescent="0.3">
      <c r="A1" t="s">
        <v>22</v>
      </c>
      <c r="B1" t="s">
        <v>23</v>
      </c>
    </row>
    <row r="2" spans="1:7" x14ac:dyDescent="0.3">
      <c r="A2" t="s">
        <v>24</v>
      </c>
      <c r="B2" s="11">
        <v>2798</v>
      </c>
    </row>
    <row r="3" spans="1:7" x14ac:dyDescent="0.3">
      <c r="A3" t="s">
        <v>25</v>
      </c>
      <c r="B3">
        <v>503</v>
      </c>
    </row>
    <row r="4" spans="1:7" x14ac:dyDescent="0.3">
      <c r="A4" t="s">
        <v>26</v>
      </c>
      <c r="B4">
        <v>158</v>
      </c>
    </row>
    <row r="5" spans="1:7" x14ac:dyDescent="0.3">
      <c r="A5" t="s">
        <v>27</v>
      </c>
      <c r="B5">
        <v>355</v>
      </c>
    </row>
    <row r="6" spans="1:7" x14ac:dyDescent="0.3">
      <c r="A6" t="s">
        <v>2</v>
      </c>
      <c r="B6" s="11">
        <v>3814</v>
      </c>
    </row>
    <row r="8" spans="1:7" x14ac:dyDescent="0.3">
      <c r="A8" t="s">
        <v>3</v>
      </c>
      <c r="B8" t="s">
        <v>4</v>
      </c>
      <c r="C8" t="s">
        <v>5</v>
      </c>
      <c r="D8" t="s">
        <v>2</v>
      </c>
      <c r="E8" s="15" t="s">
        <v>36</v>
      </c>
      <c r="F8" s="15" t="s">
        <v>37</v>
      </c>
      <c r="G8" s="15" t="s">
        <v>38</v>
      </c>
    </row>
    <row r="9" spans="1:7" x14ac:dyDescent="0.3">
      <c r="A9" t="s">
        <v>6</v>
      </c>
      <c r="B9">
        <v>513</v>
      </c>
      <c r="C9">
        <v>119</v>
      </c>
      <c r="D9">
        <v>632</v>
      </c>
      <c r="E9" s="22">
        <f>100/$D$20*D9</f>
        <v>20.844327176781004</v>
      </c>
      <c r="F9" s="22">
        <f>100/$B$20*B9</f>
        <v>19.860627177700351</v>
      </c>
      <c r="G9" s="22">
        <f>100/$C$20*C9</f>
        <v>26.503340757238309</v>
      </c>
    </row>
    <row r="10" spans="1:7" x14ac:dyDescent="0.3">
      <c r="A10" t="s">
        <v>7</v>
      </c>
      <c r="B10">
        <v>370</v>
      </c>
      <c r="C10">
        <v>52</v>
      </c>
      <c r="D10">
        <v>422</v>
      </c>
      <c r="E10" s="22">
        <f t="shared" ref="E10:E20" si="0">100/$D$20*D10</f>
        <v>13.91820580474934</v>
      </c>
      <c r="F10" s="22">
        <f t="shared" ref="F10:F20" si="1">100/$B$20*B10</f>
        <v>14.324428958575302</v>
      </c>
      <c r="G10" s="22">
        <f t="shared" ref="G10:G20" si="2">100/$C$20*C10</f>
        <v>11.581291759465479</v>
      </c>
    </row>
    <row r="11" spans="1:7" x14ac:dyDescent="0.3">
      <c r="A11" t="s">
        <v>8</v>
      </c>
      <c r="B11">
        <v>461</v>
      </c>
      <c r="C11">
        <v>113</v>
      </c>
      <c r="D11">
        <v>574</v>
      </c>
      <c r="E11" s="22">
        <f t="shared" si="0"/>
        <v>18.931398416886545</v>
      </c>
      <c r="F11" s="22">
        <f t="shared" si="1"/>
        <v>17.847464188927606</v>
      </c>
      <c r="G11" s="22">
        <f t="shared" si="2"/>
        <v>25.167037861915368</v>
      </c>
    </row>
    <row r="12" spans="1:7" x14ac:dyDescent="0.3">
      <c r="A12" t="s">
        <v>9</v>
      </c>
      <c r="B12">
        <v>441</v>
      </c>
      <c r="C12">
        <v>50</v>
      </c>
      <c r="D12">
        <v>491</v>
      </c>
      <c r="E12" s="22">
        <f t="shared" si="0"/>
        <v>16.193931398416886</v>
      </c>
      <c r="F12" s="22">
        <f t="shared" si="1"/>
        <v>17.073170731707318</v>
      </c>
      <c r="G12" s="22">
        <f t="shared" si="2"/>
        <v>11.1358574610245</v>
      </c>
    </row>
    <row r="13" spans="1:7" x14ac:dyDescent="0.3">
      <c r="A13" t="s">
        <v>10</v>
      </c>
      <c r="B13">
        <v>13</v>
      </c>
      <c r="C13">
        <v>0</v>
      </c>
      <c r="D13">
        <v>13</v>
      </c>
      <c r="E13" s="8">
        <f t="shared" si="0"/>
        <v>0.4287598944591029</v>
      </c>
      <c r="F13" s="8">
        <f t="shared" si="1"/>
        <v>0.50329074719318623</v>
      </c>
      <c r="G13" s="8">
        <f t="shared" si="2"/>
        <v>0</v>
      </c>
    </row>
    <row r="14" spans="1:7" x14ac:dyDescent="0.3">
      <c r="A14" t="s">
        <v>11</v>
      </c>
      <c r="B14">
        <v>577</v>
      </c>
      <c r="C14">
        <v>22</v>
      </c>
      <c r="D14">
        <v>599</v>
      </c>
      <c r="E14" s="8">
        <f t="shared" si="0"/>
        <v>19.75593667546174</v>
      </c>
      <c r="F14" s="8">
        <f t="shared" si="1"/>
        <v>22.338366240805268</v>
      </c>
      <c r="G14" s="8">
        <f t="shared" si="2"/>
        <v>4.8997772828507795</v>
      </c>
    </row>
    <row r="15" spans="1:7" x14ac:dyDescent="0.3">
      <c r="A15" t="s">
        <v>12</v>
      </c>
      <c r="B15">
        <v>43</v>
      </c>
      <c r="C15">
        <v>62</v>
      </c>
      <c r="D15">
        <v>105</v>
      </c>
      <c r="E15" s="8">
        <f t="shared" si="0"/>
        <v>3.4630606860158313</v>
      </c>
      <c r="F15" s="8">
        <f t="shared" si="1"/>
        <v>1.6647309330236162</v>
      </c>
      <c r="G15" s="8">
        <f t="shared" si="2"/>
        <v>13.80846325167038</v>
      </c>
    </row>
    <row r="16" spans="1:7" x14ac:dyDescent="0.3">
      <c r="A16" t="s">
        <v>13</v>
      </c>
      <c r="B16">
        <v>11</v>
      </c>
      <c r="C16">
        <v>0</v>
      </c>
      <c r="D16">
        <v>11</v>
      </c>
      <c r="E16" s="8">
        <f t="shared" si="0"/>
        <v>0.36279683377308708</v>
      </c>
      <c r="F16" s="8">
        <f t="shared" si="1"/>
        <v>0.42586140147115759</v>
      </c>
      <c r="G16" s="8">
        <f t="shared" si="2"/>
        <v>0</v>
      </c>
    </row>
    <row r="17" spans="1:7" x14ac:dyDescent="0.3">
      <c r="A17" t="s">
        <v>14</v>
      </c>
      <c r="B17">
        <v>2</v>
      </c>
      <c r="C17">
        <v>0</v>
      </c>
      <c r="D17">
        <v>2</v>
      </c>
      <c r="E17" s="8">
        <f t="shared" si="0"/>
        <v>6.5963060686015831E-2</v>
      </c>
      <c r="F17" s="8">
        <f t="shared" si="1"/>
        <v>7.7429345722028656E-2</v>
      </c>
      <c r="G17" s="8">
        <f t="shared" si="2"/>
        <v>0</v>
      </c>
    </row>
    <row r="18" spans="1:7" x14ac:dyDescent="0.3">
      <c r="A18" t="s">
        <v>15</v>
      </c>
      <c r="B18">
        <v>41</v>
      </c>
      <c r="C18">
        <v>1</v>
      </c>
      <c r="D18">
        <v>42</v>
      </c>
      <c r="E18" s="8">
        <f t="shared" si="0"/>
        <v>1.3852242744063326</v>
      </c>
      <c r="F18" s="8">
        <f t="shared" si="1"/>
        <v>1.5873015873015874</v>
      </c>
      <c r="G18" s="8">
        <f t="shared" si="2"/>
        <v>0.22271714922048999</v>
      </c>
    </row>
    <row r="19" spans="1:7" x14ac:dyDescent="0.3">
      <c r="A19" t="s">
        <v>1</v>
      </c>
      <c r="B19">
        <v>111</v>
      </c>
      <c r="C19">
        <v>30</v>
      </c>
      <c r="D19">
        <v>141</v>
      </c>
      <c r="E19" s="8">
        <f t="shared" si="0"/>
        <v>4.6503957783641159</v>
      </c>
      <c r="F19" s="8">
        <f t="shared" si="1"/>
        <v>4.2973286875725902</v>
      </c>
      <c r="G19" s="8">
        <f t="shared" si="2"/>
        <v>6.6815144766146997</v>
      </c>
    </row>
    <row r="20" spans="1:7" x14ac:dyDescent="0.3">
      <c r="A20" t="s">
        <v>2</v>
      </c>
      <c r="B20" s="11">
        <v>2583</v>
      </c>
      <c r="C20">
        <v>449</v>
      </c>
      <c r="D20" s="11">
        <v>3032</v>
      </c>
      <c r="E20" s="19">
        <f t="shared" si="0"/>
        <v>100</v>
      </c>
      <c r="F20" s="19">
        <f t="shared" si="1"/>
        <v>100.00000000000001</v>
      </c>
      <c r="G20" s="19">
        <f t="shared" si="2"/>
        <v>100</v>
      </c>
    </row>
    <row r="22" spans="1:7" x14ac:dyDescent="0.3">
      <c r="A22" s="4" t="s">
        <v>28</v>
      </c>
      <c r="B22" s="4" t="s">
        <v>23</v>
      </c>
      <c r="C22" s="16" t="s">
        <v>36</v>
      </c>
    </row>
    <row r="23" spans="1:7" x14ac:dyDescent="0.3">
      <c r="A23" s="5" t="s">
        <v>29</v>
      </c>
      <c r="B23" s="6">
        <v>322</v>
      </c>
      <c r="C23" s="8">
        <f>100/$B$30*B23</f>
        <v>10.769230769230768</v>
      </c>
    </row>
    <row r="24" spans="1:7" x14ac:dyDescent="0.3">
      <c r="A24" s="5" t="s">
        <v>30</v>
      </c>
      <c r="B24" s="6">
        <v>976</v>
      </c>
      <c r="C24" s="8">
        <f t="shared" ref="C24:C30" si="3">100/$B$30*B24</f>
        <v>32.642140468227424</v>
      </c>
    </row>
    <row r="25" spans="1:7" x14ac:dyDescent="0.3">
      <c r="A25" s="5" t="s">
        <v>31</v>
      </c>
      <c r="B25" s="6">
        <v>933</v>
      </c>
      <c r="C25" s="8">
        <f t="shared" si="3"/>
        <v>31.204013377926419</v>
      </c>
    </row>
    <row r="26" spans="1:7" x14ac:dyDescent="0.3">
      <c r="A26" s="5" t="s">
        <v>32</v>
      </c>
      <c r="B26" s="6">
        <v>316</v>
      </c>
      <c r="C26" s="8">
        <f t="shared" si="3"/>
        <v>10.568561872909699</v>
      </c>
    </row>
    <row r="27" spans="1:7" x14ac:dyDescent="0.3">
      <c r="A27" s="5" t="s">
        <v>33</v>
      </c>
      <c r="B27" s="6">
        <v>208</v>
      </c>
      <c r="C27" s="8">
        <f t="shared" si="3"/>
        <v>6.9565217391304346</v>
      </c>
    </row>
    <row r="28" spans="1:7" x14ac:dyDescent="0.3">
      <c r="A28" s="5" t="s">
        <v>34</v>
      </c>
      <c r="B28" s="6">
        <v>47</v>
      </c>
      <c r="C28" s="8">
        <f t="shared" si="3"/>
        <v>1.57190635451505</v>
      </c>
    </row>
    <row r="29" spans="1:7" x14ac:dyDescent="0.3">
      <c r="A29" s="5" t="s">
        <v>1</v>
      </c>
      <c r="B29" s="6">
        <v>188</v>
      </c>
      <c r="C29" s="8">
        <f t="shared" si="3"/>
        <v>6.2876254180602</v>
      </c>
    </row>
    <row r="30" spans="1:7" x14ac:dyDescent="0.3">
      <c r="A30" s="5" t="s">
        <v>2</v>
      </c>
      <c r="B30" s="7">
        <v>2990</v>
      </c>
      <c r="C30" s="8">
        <f t="shared" si="3"/>
        <v>100</v>
      </c>
    </row>
    <row r="31" spans="1:7" x14ac:dyDescent="0.3">
      <c r="C31" s="9"/>
    </row>
    <row r="32" spans="1:7" x14ac:dyDescent="0.3">
      <c r="A32" s="4" t="s">
        <v>16</v>
      </c>
      <c r="B32" s="4" t="s">
        <v>0</v>
      </c>
      <c r="C32" s="14" t="s">
        <v>36</v>
      </c>
    </row>
    <row r="33" spans="1:3" x14ac:dyDescent="0.3">
      <c r="A33" s="5" t="s">
        <v>17</v>
      </c>
      <c r="B33" s="6">
        <v>685</v>
      </c>
      <c r="C33" s="8">
        <f>100/$B$39*B33</f>
        <v>40.895522388059703</v>
      </c>
    </row>
    <row r="34" spans="1:3" x14ac:dyDescent="0.3">
      <c r="A34" s="5" t="s">
        <v>18</v>
      </c>
      <c r="B34" s="6">
        <v>682</v>
      </c>
      <c r="C34" s="8">
        <f t="shared" ref="C34:C39" si="4">100/$B$39*B34</f>
        <v>40.71641791044776</v>
      </c>
    </row>
    <row r="35" spans="1:3" x14ac:dyDescent="0.3">
      <c r="A35" s="5" t="s">
        <v>19</v>
      </c>
      <c r="B35" s="6">
        <v>182</v>
      </c>
      <c r="C35" s="8">
        <f t="shared" si="4"/>
        <v>10.865671641791044</v>
      </c>
    </row>
    <row r="36" spans="1:3" x14ac:dyDescent="0.3">
      <c r="A36" s="5" t="s">
        <v>20</v>
      </c>
      <c r="B36" s="6">
        <v>23</v>
      </c>
      <c r="C36" s="8">
        <f t="shared" si="4"/>
        <v>1.3731343283582089</v>
      </c>
    </row>
    <row r="37" spans="1:3" x14ac:dyDescent="0.3">
      <c r="A37" s="5" t="s">
        <v>21</v>
      </c>
      <c r="B37" s="6">
        <v>2</v>
      </c>
      <c r="C37" s="8">
        <f t="shared" si="4"/>
        <v>0.11940298507462686</v>
      </c>
    </row>
    <row r="38" spans="1:3" x14ac:dyDescent="0.3">
      <c r="A38" s="5" t="s">
        <v>1</v>
      </c>
      <c r="B38" s="6">
        <v>101</v>
      </c>
      <c r="C38" s="8">
        <f t="shared" si="4"/>
        <v>6.0298507462686564</v>
      </c>
    </row>
    <row r="39" spans="1:3" x14ac:dyDescent="0.3">
      <c r="A39" s="5" t="s">
        <v>2</v>
      </c>
      <c r="B39" s="7">
        <v>1675</v>
      </c>
      <c r="C39" s="8">
        <f t="shared" si="4"/>
        <v>100</v>
      </c>
    </row>
    <row r="41" spans="1:3" x14ac:dyDescent="0.3">
      <c r="A41" s="13" t="s">
        <v>39</v>
      </c>
      <c r="B41" s="9">
        <f>B34+(B35*2)+(B36*3)+(B37*4)</f>
        <v>1123</v>
      </c>
    </row>
    <row r="42" spans="1:3" x14ac:dyDescent="0.3">
      <c r="A42" s="13" t="s">
        <v>53</v>
      </c>
      <c r="B42" s="11">
        <f>B39</f>
        <v>1675</v>
      </c>
    </row>
    <row r="43" spans="1:3" x14ac:dyDescent="0.3">
      <c r="A43" s="13" t="s">
        <v>52</v>
      </c>
      <c r="B43" s="11">
        <f>B6</f>
        <v>3814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 </vt:lpstr>
      <vt:lpstr>usher f</vt:lpstr>
      <vt:lpstr>usher e</vt:lpstr>
      <vt:lpstr>ushers d</vt:lpstr>
      <vt:lpstr>ushers c</vt:lpstr>
      <vt:lpstr>ushers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Murphy</dc:creator>
  <cp:lastModifiedBy>William Murphy</cp:lastModifiedBy>
  <dcterms:created xsi:type="dcterms:W3CDTF">2022-04-14T09:29:44Z</dcterms:created>
  <dcterms:modified xsi:type="dcterms:W3CDTF">2022-04-22T12:35:38Z</dcterms:modified>
</cp:coreProperties>
</file>